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ISAAC\CUENTA PUBLICA CONSOLIDADA 2017\MUNICIPIO DE IGUALA\INFORMACION ADICIONAL\"/>
    </mc:Choice>
  </mc:AlternateContent>
  <bookViews>
    <workbookView xWindow="0" yWindow="0" windowWidth="28800" windowHeight="12435"/>
  </bookViews>
  <sheets>
    <sheet name="IF-40" sheetId="24" r:id="rId1"/>
    <sheet name="IF-41" sheetId="51" r:id="rId2"/>
    <sheet name="IF-42" sheetId="50" r:id="rId3"/>
    <sheet name="IF-43" sheetId="52" r:id="rId4"/>
    <sheet name="IF-44" sheetId="53" r:id="rId5"/>
    <sheet name="Hoja1" sheetId="54" r:id="rId6"/>
  </sheets>
  <definedNames>
    <definedName name="_xlnm._FilterDatabase" localSheetId="0" hidden="1">'IF-40'!$A$5:$L$1578</definedName>
    <definedName name="_xlnm.Print_Titles" localSheetId="0">'IF-40'!$1:$5</definedName>
    <definedName name="_xlnm.Print_Titles" localSheetId="1">'IF-41'!$1:$6</definedName>
  </definedNames>
  <calcPr calcId="152511"/>
</workbook>
</file>

<file path=xl/calcChain.xml><?xml version="1.0" encoding="utf-8"?>
<calcChain xmlns="http://schemas.openxmlformats.org/spreadsheetml/2006/main">
  <c r="L1570" i="24" l="1"/>
  <c r="L1589" i="24" l="1"/>
  <c r="L1584" i="24"/>
  <c r="L1578" i="24"/>
  <c r="L1574" i="24"/>
  <c r="L1567" i="24"/>
  <c r="L1536" i="24" l="1"/>
  <c r="L1535" i="24"/>
  <c r="L1516" i="24"/>
  <c r="L1515" i="24"/>
  <c r="L1514" i="24"/>
  <c r="L1587" i="24" s="1"/>
  <c r="C17" i="50" l="1"/>
  <c r="E7" i="50"/>
  <c r="L1579" i="24" l="1"/>
  <c r="L1580" i="24"/>
  <c r="L1577" i="24" l="1"/>
  <c r="H757" i="24"/>
  <c r="L757" i="24"/>
  <c r="L1582" i="24" s="1"/>
  <c r="L151" i="24"/>
  <c r="L1581" i="24" l="1"/>
  <c r="L1593" i="24"/>
  <c r="L139" i="24"/>
  <c r="G139" i="24"/>
  <c r="F139" i="24"/>
  <c r="L1572" i="24"/>
  <c r="L1568" i="24"/>
  <c r="C1408" i="24"/>
  <c r="L176" i="24"/>
  <c r="L1588" i="24" s="1"/>
  <c r="G1166" i="24"/>
  <c r="G670" i="24"/>
  <c r="C670" i="24"/>
  <c r="C295" i="24"/>
  <c r="C104" i="24" s="1"/>
  <c r="L1085" i="24"/>
  <c r="L1586" i="24" s="1"/>
  <c r="G1084" i="24"/>
  <c r="C1084" i="24"/>
  <c r="G305" i="24"/>
  <c r="G306" i="24" s="1"/>
  <c r="G307" i="24" s="1"/>
  <c r="G308" i="24" s="1"/>
  <c r="L998" i="24"/>
  <c r="G996" i="24"/>
  <c r="G997" i="24" s="1"/>
  <c r="F996" i="24"/>
  <c r="F997" i="24" s="1"/>
  <c r="L994" i="24"/>
  <c r="L993" i="24"/>
  <c r="G724" i="24"/>
  <c r="G273" i="24"/>
  <c r="G274" i="24" s="1"/>
  <c r="F273" i="24"/>
  <c r="F274" i="24" s="1"/>
  <c r="G41" i="24"/>
  <c r="G416" i="24"/>
  <c r="L1540" i="24"/>
  <c r="L1508" i="24"/>
  <c r="L1573" i="24" s="1"/>
  <c r="L161" i="24"/>
  <c r="F161" i="24"/>
  <c r="G1506" i="24"/>
  <c r="G1074" i="24"/>
  <c r="F1074" i="24"/>
  <c r="G379" i="24"/>
  <c r="F379" i="24"/>
  <c r="G1065" i="24"/>
  <c r="G1066" i="24" s="1"/>
  <c r="G1067" i="24" s="1"/>
  <c r="G1068" i="24" s="1"/>
  <c r="G1069" i="24" s="1"/>
  <c r="G1070" i="24" s="1"/>
  <c r="F1065" i="24"/>
  <c r="F1066" i="24" s="1"/>
  <c r="F1067" i="24" s="1"/>
  <c r="F1068" i="24" s="1"/>
  <c r="F1069" i="24" s="1"/>
  <c r="F1070" i="24" s="1"/>
  <c r="L277" i="24"/>
  <c r="G277" i="24"/>
  <c r="E277" i="24"/>
  <c r="L276" i="24"/>
  <c r="G718" i="24"/>
  <c r="G719" i="24" s="1"/>
  <c r="G720" i="24" s="1"/>
  <c r="G721" i="24" s="1"/>
  <c r="I714" i="24"/>
  <c r="I715" i="24" s="1"/>
  <c r="I716" i="24" s="1"/>
  <c r="C714" i="24"/>
  <c r="I712" i="24"/>
  <c r="G707" i="24"/>
  <c r="L1571" i="24" l="1"/>
  <c r="L1569" i="24"/>
  <c r="L1562" i="24"/>
  <c r="L1592" i="24"/>
  <c r="D12" i="50"/>
  <c r="E12" i="50" s="1"/>
  <c r="D11" i="50" l="1"/>
  <c r="E11" i="50" s="1"/>
  <c r="D15" i="50"/>
  <c r="E15" i="50" s="1"/>
  <c r="L1566" i="24"/>
  <c r="L1585" i="24"/>
  <c r="L1583" i="24" s="1"/>
  <c r="L1576" i="24"/>
  <c r="J69" i="51"/>
  <c r="I74" i="51" s="1"/>
  <c r="L1591" i="24"/>
  <c r="L1595" i="24"/>
  <c r="L1594" i="24" s="1"/>
  <c r="L1590" i="24" l="1"/>
  <c r="D16" i="50"/>
  <c r="E16" i="50" s="1"/>
  <c r="D9" i="50"/>
  <c r="E9" i="50" s="1"/>
  <c r="D8" i="50"/>
  <c r="L1575" i="24"/>
  <c r="D10" i="50" l="1"/>
  <c r="E10" i="50" s="1"/>
  <c r="D14" i="50"/>
  <c r="E14" i="50" s="1"/>
  <c r="D13" i="50"/>
  <c r="E13" i="50" s="1"/>
  <c r="E8" i="50"/>
  <c r="L1596" i="24"/>
  <c r="E17" i="50" l="1"/>
  <c r="D17" i="50"/>
</calcChain>
</file>

<file path=xl/sharedStrings.xml><?xml version="1.0" encoding="utf-8"?>
<sst xmlns="http://schemas.openxmlformats.org/spreadsheetml/2006/main" count="14468" uniqueCount="3865">
  <si>
    <t>Área de Adscripción</t>
  </si>
  <si>
    <t>Código contable</t>
  </si>
  <si>
    <t>Resguardatario</t>
  </si>
  <si>
    <t>Factura</t>
  </si>
  <si>
    <t>Fecha de adquisición</t>
  </si>
  <si>
    <t>Marca</t>
  </si>
  <si>
    <t>Modelo</t>
  </si>
  <si>
    <t>Estado físico</t>
  </si>
  <si>
    <t>Valor unitario</t>
  </si>
  <si>
    <t>PRESIDENCIA</t>
  </si>
  <si>
    <t>1241-9-51908</t>
  </si>
  <si>
    <t>ANTENA LARGO ALCANCE</t>
  </si>
  <si>
    <t>38-01-204.01020-001-1</t>
  </si>
  <si>
    <t>S/M</t>
  </si>
  <si>
    <t>LARGO ALCANCE</t>
  </si>
  <si>
    <t>S/S</t>
  </si>
  <si>
    <t>B</t>
  </si>
  <si>
    <t>38-01-204-01020-002-1</t>
  </si>
  <si>
    <t xml:space="preserve">ANTENA P/RADIO </t>
  </si>
  <si>
    <t>38-01-204-01020-001-1</t>
  </si>
  <si>
    <t>RADIO BASE</t>
  </si>
  <si>
    <t>1246-7-56703</t>
  </si>
  <si>
    <t>CAMARA DE MONITOREO</t>
  </si>
  <si>
    <t>38-01-203.02021-001-1</t>
  </si>
  <si>
    <t>1246-3-56302</t>
  </si>
  <si>
    <t>38-01-203.02021-002-1</t>
  </si>
  <si>
    <t>DESMALEZADORA</t>
  </si>
  <si>
    <t>38-01-203.01020-001-1</t>
  </si>
  <si>
    <t>B0004069</t>
  </si>
  <si>
    <t>7-07/02/2013</t>
  </si>
  <si>
    <t>RADIO MOVIL</t>
  </si>
  <si>
    <t>38-01-204.01009-001-1</t>
  </si>
  <si>
    <t>ICOM</t>
  </si>
  <si>
    <t>IC-F121-S</t>
  </si>
  <si>
    <t>INFORMÁTICA</t>
  </si>
  <si>
    <t>1241-3-51503</t>
  </si>
  <si>
    <t>IMPRESORA</t>
  </si>
  <si>
    <t>SAMSUNG</t>
  </si>
  <si>
    <t>Z864BJFC800047</t>
  </si>
  <si>
    <t>CPU</t>
  </si>
  <si>
    <t>38-01-203.02001-004-1</t>
  </si>
  <si>
    <t>ACER</t>
  </si>
  <si>
    <t>RT3090PCIE-C1</t>
  </si>
  <si>
    <t>7898940473076</t>
  </si>
  <si>
    <t>MONITOR</t>
  </si>
  <si>
    <t>38-01-203.02002-004-1</t>
  </si>
  <si>
    <t>S230HL</t>
  </si>
  <si>
    <t>ETLTS0R032212043FE2400</t>
  </si>
  <si>
    <t>TECLADO</t>
  </si>
  <si>
    <t>38-01-203.02003-004-1</t>
  </si>
  <si>
    <t>SK9621</t>
  </si>
  <si>
    <t>KBUSBOB4892070042E0100</t>
  </si>
  <si>
    <t>MOUSE</t>
  </si>
  <si>
    <t>38-01-203.02032-004-1</t>
  </si>
  <si>
    <t>MOF9UO</t>
  </si>
  <si>
    <t>M112001152030334AK701</t>
  </si>
  <si>
    <t>REPRODUCTOR DE DVD</t>
  </si>
  <si>
    <t>38-01-204.10007-001-1</t>
  </si>
  <si>
    <t>CAIG51218</t>
  </si>
  <si>
    <t>SONY</t>
  </si>
  <si>
    <t>DVP SR115</t>
  </si>
  <si>
    <t>1241-1-51107</t>
  </si>
  <si>
    <t>AIRE ACONDICIONADO</t>
  </si>
  <si>
    <t>PRIMERA SINDICATURA</t>
  </si>
  <si>
    <t>1242-3-52301</t>
  </si>
  <si>
    <t>CÁMARA FOTOGRÁFICA</t>
  </si>
  <si>
    <t>38-03-204.09001-001-1</t>
  </si>
  <si>
    <t>CFDI 378</t>
  </si>
  <si>
    <t>CANON</t>
  </si>
  <si>
    <t>PC1737</t>
  </si>
  <si>
    <t>482064008717</t>
  </si>
  <si>
    <t>1244-1-54101</t>
  </si>
  <si>
    <t xml:space="preserve">CAMIONETA </t>
  </si>
  <si>
    <t>38-03-205.02007-001-9</t>
  </si>
  <si>
    <t>B24847</t>
  </si>
  <si>
    <t>FORD</t>
  </si>
  <si>
    <t>3FTEF15Y6VMA10772</t>
  </si>
  <si>
    <t>R</t>
  </si>
  <si>
    <t>REGIDURÍA DE PARTICIPACIÓN SOCIAL DE LA MUJER</t>
  </si>
  <si>
    <t>SILLA PLEGABLE</t>
  </si>
  <si>
    <t>38-04-203.04061-002-1</t>
  </si>
  <si>
    <t>CFDI 14</t>
  </si>
  <si>
    <t>GENERICO</t>
  </si>
  <si>
    <t>CAFÉ</t>
  </si>
  <si>
    <t>38-04-203.04061-003-1</t>
  </si>
  <si>
    <t>38-04-203.04061-004-1</t>
  </si>
  <si>
    <t>38-04-203.04061-005-1</t>
  </si>
  <si>
    <t>38-04-203.04061-006-1</t>
  </si>
  <si>
    <t>38-04-203.04061-007-1</t>
  </si>
  <si>
    <t>REGIDURÍA DE DESARROLLO ECONÓMICO</t>
  </si>
  <si>
    <t>38-04-203.02004-001-1</t>
  </si>
  <si>
    <t>ESTHER OREA VARGAS</t>
  </si>
  <si>
    <t>5253</t>
  </si>
  <si>
    <t>HP</t>
  </si>
  <si>
    <t>CN29M3HP6PT</t>
  </si>
  <si>
    <t>OFICIALÍA MAYOR</t>
  </si>
  <si>
    <t>EQUIPO DE COMPUTO COMPLETO</t>
  </si>
  <si>
    <t>38-05-203.02034-001-1</t>
  </si>
  <si>
    <t>MA. ELENA GUTIERREZ CRUZ</t>
  </si>
  <si>
    <t>B 014065</t>
  </si>
  <si>
    <t>RADIO PORTATIL</t>
  </si>
  <si>
    <t>38-05-204.01008-001-1</t>
  </si>
  <si>
    <t>1517</t>
  </si>
  <si>
    <t>09D06D0525</t>
  </si>
  <si>
    <t>38-05-204.01008-002-1</t>
  </si>
  <si>
    <t>11923D1480</t>
  </si>
  <si>
    <t>38-05-204.01008-003-1</t>
  </si>
  <si>
    <t>1062D0520</t>
  </si>
  <si>
    <t>38-05-204.01008-004-1</t>
  </si>
  <si>
    <t>09506D0795</t>
  </si>
  <si>
    <t>REGULADOR</t>
  </si>
  <si>
    <t>38-05-203.02005-006-1</t>
  </si>
  <si>
    <t>5345</t>
  </si>
  <si>
    <t>MICRO UPS</t>
  </si>
  <si>
    <t>MORUSON</t>
  </si>
  <si>
    <t>RESGUARDOS</t>
  </si>
  <si>
    <t>PC TODO EN UNO</t>
  </si>
  <si>
    <t>38-05-203.02034-002-1</t>
  </si>
  <si>
    <t>ARMANDO ALQUISIRAS</t>
  </si>
  <si>
    <t>PRO 1005</t>
  </si>
  <si>
    <t>SCM22202TF</t>
  </si>
  <si>
    <t>CAMARA DIGITAL</t>
  </si>
  <si>
    <t>38-05-204.09001-001-1</t>
  </si>
  <si>
    <t>BAHF66269</t>
  </si>
  <si>
    <t>HD</t>
  </si>
  <si>
    <t>A2KHC9AC904X5KT</t>
  </si>
  <si>
    <t>DIR. DE REC. HUMANOS</t>
  </si>
  <si>
    <t>38-05-203.02001-002-1</t>
  </si>
  <si>
    <t>IGNACIO D. LOPEZ</t>
  </si>
  <si>
    <t>5425</t>
  </si>
  <si>
    <t>NEGRO</t>
  </si>
  <si>
    <t>38-05-203.02002-002-1</t>
  </si>
  <si>
    <t>LV1911</t>
  </si>
  <si>
    <t>GCM24506ND</t>
  </si>
  <si>
    <t>SERVS. GENERALES</t>
  </si>
  <si>
    <t>PROYECTOR</t>
  </si>
  <si>
    <t>38-05-204.10004-001-1</t>
  </si>
  <si>
    <t>JESUS BRUNO C.</t>
  </si>
  <si>
    <t>CFDI 4</t>
  </si>
  <si>
    <t>EPSON</t>
  </si>
  <si>
    <t>KR85</t>
  </si>
  <si>
    <t>PUMFZY0016L</t>
  </si>
  <si>
    <t>1246-9-56905</t>
  </si>
  <si>
    <t>BOCINA</t>
  </si>
  <si>
    <t>38-05-204.11003-007-1</t>
  </si>
  <si>
    <t>JESUS BRUNO CORRALES</t>
  </si>
  <si>
    <t>2873</t>
  </si>
  <si>
    <t>JBL</t>
  </si>
  <si>
    <t>515XT</t>
  </si>
  <si>
    <t>VTP112331113</t>
  </si>
  <si>
    <t>38-05-204.11003-008-1</t>
  </si>
  <si>
    <t>VTP112326811</t>
  </si>
  <si>
    <t>38-05-204.11003-009-1</t>
  </si>
  <si>
    <t>VTP112328284</t>
  </si>
  <si>
    <t>38-05-204.11003-010-1</t>
  </si>
  <si>
    <t>VTP112326582</t>
  </si>
  <si>
    <t>MICROFONO INHALAMBRICO</t>
  </si>
  <si>
    <t>38-05-204.11008-012-1</t>
  </si>
  <si>
    <t>SHURE</t>
  </si>
  <si>
    <t>80-102K</t>
  </si>
  <si>
    <t xml:space="preserve">MEZCLADORA </t>
  </si>
  <si>
    <t>38-05-204.11025-002-1</t>
  </si>
  <si>
    <t>PEVEY</t>
  </si>
  <si>
    <t>MS39305</t>
  </si>
  <si>
    <t>SRÍA. DE SERVS. PÚBLICOS</t>
  </si>
  <si>
    <t>TORNIQUETES</t>
  </si>
  <si>
    <t>38-10-204.12091-001 a 003-1</t>
  </si>
  <si>
    <t>417</t>
  </si>
  <si>
    <t>MONEDERO ELÉCTRONICO</t>
  </si>
  <si>
    <t>38-10-204.12092-001 Y 006-1</t>
  </si>
  <si>
    <t>ALUMBRADO PÚBLICO</t>
  </si>
  <si>
    <t>38-05-203.02004-002-1</t>
  </si>
  <si>
    <t>0181</t>
  </si>
  <si>
    <t>L110</t>
  </si>
  <si>
    <t>S3PK008097</t>
  </si>
  <si>
    <t>ESCALERA</t>
  </si>
  <si>
    <t>38-05-203.</t>
  </si>
  <si>
    <t>A 18203</t>
  </si>
  <si>
    <t>17 ESC. T-II C</t>
  </si>
  <si>
    <t>S/N</t>
  </si>
  <si>
    <t>28 ESC. 494-28N</t>
  </si>
  <si>
    <t>B24808</t>
  </si>
  <si>
    <t>3FTEF15Y2VMA10784</t>
  </si>
  <si>
    <t>38-05-203.02003-003-1</t>
  </si>
  <si>
    <t>SK-2023</t>
  </si>
  <si>
    <t>BCXFLOADP3X60G</t>
  </si>
  <si>
    <t>38-05-203.02003-004-1</t>
  </si>
  <si>
    <t>BCXFLOADP3X5TP</t>
  </si>
  <si>
    <t>38-05-203.02001-004-1</t>
  </si>
  <si>
    <t>P6-2302LA</t>
  </si>
  <si>
    <t>MXX31206WX</t>
  </si>
  <si>
    <t>SRÍA. DE FINANZAS Y ADMÓN.</t>
  </si>
  <si>
    <t>38-06-203.02001-002-1</t>
  </si>
  <si>
    <t>PAVILLON</t>
  </si>
  <si>
    <t>MXX31206Z3</t>
  </si>
  <si>
    <t>38-06-203.02002-003-1</t>
  </si>
  <si>
    <t>T8BJSY2PDBHPNNF</t>
  </si>
  <si>
    <t>38-06-203.02032-004-1</t>
  </si>
  <si>
    <t>ASSY</t>
  </si>
  <si>
    <t>FBNWL0G9W4BB4K</t>
  </si>
  <si>
    <t>38-06-203.02003-002-1</t>
  </si>
  <si>
    <t>BCXFLOADP3X60H</t>
  </si>
  <si>
    <t>PROGRAMACIÓN Y PRESUPUESTO</t>
  </si>
  <si>
    <t>PC PORTÁTIL</t>
  </si>
  <si>
    <t>38-06-203.02022-001-1</t>
  </si>
  <si>
    <t>FELICIANO SOTELO ROJAS</t>
  </si>
  <si>
    <t>LENOVO</t>
  </si>
  <si>
    <t>CB17854418</t>
  </si>
  <si>
    <t>DIR. DE EGRESOS</t>
  </si>
  <si>
    <t>MAQUINA DE ESCRIBIR ELECTRICA</t>
  </si>
  <si>
    <t>38-06-203.04019-001-1</t>
  </si>
  <si>
    <t>MA. JESUS CASTRO</t>
  </si>
  <si>
    <t>BROTHER</t>
  </si>
  <si>
    <t>GX-6750</t>
  </si>
  <si>
    <t>F2K906658</t>
  </si>
  <si>
    <t>38-06-203.0203-001-1</t>
  </si>
  <si>
    <t>PRO 1005 AIO PC</t>
  </si>
  <si>
    <t>5CM20904M2</t>
  </si>
  <si>
    <t>38-06-203.02004-001-1</t>
  </si>
  <si>
    <t>L-350</t>
  </si>
  <si>
    <t>08BK002911</t>
  </si>
  <si>
    <t>DIR. DE INGRESOS</t>
  </si>
  <si>
    <t>38-06-203.02004-007-1</t>
  </si>
  <si>
    <t>MFC-J220</t>
  </si>
  <si>
    <t>U62504K2F307078</t>
  </si>
  <si>
    <t>IMPRESORA MATRIZ</t>
  </si>
  <si>
    <t>FX-890</t>
  </si>
  <si>
    <t>38-06-203.04063-007-1</t>
  </si>
  <si>
    <t>NZBY057453</t>
  </si>
  <si>
    <t>38-06-203.04063-008-1</t>
  </si>
  <si>
    <t>NZBY059121</t>
  </si>
  <si>
    <t>38-06-203.04063-009-1</t>
  </si>
  <si>
    <t>NZBY059122</t>
  </si>
  <si>
    <t>38-06-203.04063-010-1</t>
  </si>
  <si>
    <t>NZBY038858</t>
  </si>
  <si>
    <t>38-06-203.04063-011-1</t>
  </si>
  <si>
    <t>NZBY039171</t>
  </si>
  <si>
    <t>DIR. DE CATASTRO</t>
  </si>
  <si>
    <t>GUILLOTINA</t>
  </si>
  <si>
    <t>38-06-203.04012-001-1</t>
  </si>
  <si>
    <t>MA. DEL CONSUELO MARTINEZ</t>
  </si>
  <si>
    <t>0184</t>
  </si>
  <si>
    <t>PEGASO</t>
  </si>
  <si>
    <t>TELEMETRO LASER</t>
  </si>
  <si>
    <t>38-06-207.06092-001-1</t>
  </si>
  <si>
    <t>745</t>
  </si>
  <si>
    <t>LEICA</t>
  </si>
  <si>
    <t>DISTO D5</t>
  </si>
  <si>
    <t>BOSCH</t>
  </si>
  <si>
    <t>GLM250VF</t>
  </si>
  <si>
    <t>SRÍA. DE SEG. PUB.</t>
  </si>
  <si>
    <t>ESCRITORIO SECRETARIAL</t>
  </si>
  <si>
    <t>38-07-203.04009-006</t>
  </si>
  <si>
    <t>1 1678</t>
  </si>
  <si>
    <t>1 CAJÓN</t>
  </si>
  <si>
    <t>EJECUTIVO</t>
  </si>
  <si>
    <t>38-07-203.04009-007</t>
  </si>
  <si>
    <t>38-07-203.04009-008</t>
  </si>
  <si>
    <t>ARCHIVERO METALICO 4 CAJONES</t>
  </si>
  <si>
    <t>38-07-203.04002-005</t>
  </si>
  <si>
    <t>4 GAVETAS</t>
  </si>
  <si>
    <t>38-07-203.04002-006</t>
  </si>
  <si>
    <t>38-07-203.04002-007</t>
  </si>
  <si>
    <t>38-07-203.04002-008</t>
  </si>
  <si>
    <t>DIR. DE SEG. PUB.</t>
  </si>
  <si>
    <t>MOTOCICLETA</t>
  </si>
  <si>
    <t>38-07-205.01005-022-4</t>
  </si>
  <si>
    <t>0126</t>
  </si>
  <si>
    <t>YAMAHA</t>
  </si>
  <si>
    <t xml:space="preserve">  XT250 (M-39)</t>
  </si>
  <si>
    <t>9C6KG0310C0009464</t>
  </si>
  <si>
    <t>38-07-205.01005-023-4</t>
  </si>
  <si>
    <t>XT250 (M-40)</t>
  </si>
  <si>
    <t>9C6KG0316C0009484</t>
  </si>
  <si>
    <t>38-07-205.01005-024-4</t>
  </si>
  <si>
    <t>XT250 (M-41)</t>
  </si>
  <si>
    <t>9C6KG0313C0007384</t>
  </si>
  <si>
    <t>XT250 (M-42)</t>
  </si>
  <si>
    <t>9C6KG0319C0009480</t>
  </si>
  <si>
    <t>38-07-205.01005-026-4</t>
  </si>
  <si>
    <t>XT250 (M-43)</t>
  </si>
  <si>
    <t>9C6KG031XC0009486</t>
  </si>
  <si>
    <t>38-07-205.01005-027-4</t>
  </si>
  <si>
    <t>XT250 (M-44)</t>
  </si>
  <si>
    <t>9C6KG0312C0009479</t>
  </si>
  <si>
    <t>38-07-205.01005-028-4</t>
  </si>
  <si>
    <t>XT250 (M-45)</t>
  </si>
  <si>
    <t>9C6KG0315C0007385</t>
  </si>
  <si>
    <t>TRÁNSITO</t>
  </si>
  <si>
    <t>REMOLQUE ROJO</t>
  </si>
  <si>
    <t>38-18-204.08001-001-1</t>
  </si>
  <si>
    <t>GENÉRICO</t>
  </si>
  <si>
    <t>CB-651630</t>
  </si>
  <si>
    <t>20-9-83-90</t>
  </si>
  <si>
    <t>38-07-205.01005-009-4</t>
  </si>
  <si>
    <t>XT250 (M-35)</t>
  </si>
  <si>
    <t>9C6KG0312C0009482</t>
  </si>
  <si>
    <t>38-07-205.01005-010-4</t>
  </si>
  <si>
    <t>XT250 (M-36)</t>
  </si>
  <si>
    <t>9C6KG0311C0009487</t>
  </si>
  <si>
    <t>38-07-205.01005-011-4</t>
  </si>
  <si>
    <t>XT250 (M-37)</t>
  </si>
  <si>
    <t>9C6KG0317C0009476</t>
  </si>
  <si>
    <t>38-07-205.01005-012-4</t>
  </si>
  <si>
    <t>XT250 (M-38)</t>
  </si>
  <si>
    <t>9C6KG0314C0009483</t>
  </si>
  <si>
    <t>38-07-204.01008-001-4</t>
  </si>
  <si>
    <t>KENWOOD</t>
  </si>
  <si>
    <t>TK-2302</t>
  </si>
  <si>
    <t>38-07-204.01008-002-4</t>
  </si>
  <si>
    <t>38-07-204.01008-003-4</t>
  </si>
  <si>
    <t>38-07-204.01008-004-4</t>
  </si>
  <si>
    <t>38-07-204.01008-006-4</t>
  </si>
  <si>
    <t>38-07-204.01008-007-4</t>
  </si>
  <si>
    <t>A9601385</t>
  </si>
  <si>
    <t>38-07-204.01008-008-4</t>
  </si>
  <si>
    <t>A9603026</t>
  </si>
  <si>
    <t>38-07-204.01008-009-4</t>
  </si>
  <si>
    <t>38-07-204.01008-010-4</t>
  </si>
  <si>
    <t>TALADRO</t>
  </si>
  <si>
    <t>38-07-204.12017-001-1</t>
  </si>
  <si>
    <t>B 015503</t>
  </si>
  <si>
    <t>ROTOMART 1/2"</t>
  </si>
  <si>
    <t>60119B4A22VVVRG</t>
  </si>
  <si>
    <t>LICENCIAS</t>
  </si>
  <si>
    <t>38-07-203.02001-003-1</t>
  </si>
  <si>
    <t>COLOR NEGRO</t>
  </si>
  <si>
    <t>SIN SERIE</t>
  </si>
  <si>
    <t>38-07-203.02002-003-1</t>
  </si>
  <si>
    <t>LED 20" S20B300B</t>
  </si>
  <si>
    <t>ZUEBHTRC700402</t>
  </si>
  <si>
    <t>PROTECCIÓN CIVIL</t>
  </si>
  <si>
    <t>38-07-204.01009-001</t>
  </si>
  <si>
    <t>B2A03639</t>
  </si>
  <si>
    <t>38-07-204.01009-002</t>
  </si>
  <si>
    <t>B2A03633</t>
  </si>
  <si>
    <t>38-07-204.01009-003</t>
  </si>
  <si>
    <t>B2A03638</t>
  </si>
  <si>
    <t>38-07-204.01009-004</t>
  </si>
  <si>
    <t>B2A03637</t>
  </si>
  <si>
    <t>38-07-204.01009-005</t>
  </si>
  <si>
    <t>B2A03636</t>
  </si>
  <si>
    <t>38-07-204.01009-006</t>
  </si>
  <si>
    <t>B2A03634</t>
  </si>
  <si>
    <t>38-07-204.01009-007</t>
  </si>
  <si>
    <t>B2A03635</t>
  </si>
  <si>
    <t>38-07-204.01009-008</t>
  </si>
  <si>
    <t>B2A03632</t>
  </si>
  <si>
    <t>38-07-204.01009-009</t>
  </si>
  <si>
    <t>B2A03640</t>
  </si>
  <si>
    <t>38-07-204.01009-010</t>
  </si>
  <si>
    <t>B2A04560</t>
  </si>
  <si>
    <t>38-08-203.02004-006-1</t>
  </si>
  <si>
    <t>0180</t>
  </si>
  <si>
    <t>S3PK008102</t>
  </si>
  <si>
    <t>CORTADORA DE CONCRETO</t>
  </si>
  <si>
    <t>38-08-207.06077-001-1</t>
  </si>
  <si>
    <t>B 017311</t>
  </si>
  <si>
    <t>VECKER</t>
  </si>
  <si>
    <t>C160LX</t>
  </si>
  <si>
    <t>TEXTURIZADOR</t>
  </si>
  <si>
    <t>38-08-207.06078-001-1</t>
  </si>
  <si>
    <t>B 017313</t>
  </si>
  <si>
    <t>48*1/2</t>
  </si>
  <si>
    <t>40MTC</t>
  </si>
  <si>
    <t>LLANA RANADURA</t>
  </si>
  <si>
    <t>38-08-207.06079-001-1</t>
  </si>
  <si>
    <t>MAGNESIO</t>
  </si>
  <si>
    <t>KRA</t>
  </si>
  <si>
    <t>38-08-203.02003-002-1</t>
  </si>
  <si>
    <t>DARIO ROMAN PINEDA</t>
  </si>
  <si>
    <t>5363</t>
  </si>
  <si>
    <t>BCXFL0ADP3X601</t>
  </si>
  <si>
    <t>38-08-203.02031-002-1</t>
  </si>
  <si>
    <t>MODGUO</t>
  </si>
  <si>
    <t>FBNWLOG9W4BB3N</t>
  </si>
  <si>
    <t>6CM24506NS</t>
  </si>
  <si>
    <t>38-08-203.02001-002-1</t>
  </si>
  <si>
    <t>MXX3120711</t>
  </si>
  <si>
    <t>38-09-203.02034-001-1</t>
  </si>
  <si>
    <t>5249</t>
  </si>
  <si>
    <t>ALL IN ONE</t>
  </si>
  <si>
    <t>5CM2220347</t>
  </si>
  <si>
    <t>38-08-203.02034-002-1</t>
  </si>
  <si>
    <t>5361</t>
  </si>
  <si>
    <t>SCM3010C48</t>
  </si>
  <si>
    <t>38-08-203.02003-005-1</t>
  </si>
  <si>
    <t>PRI111U</t>
  </si>
  <si>
    <t>BCYSTCAHH3V429</t>
  </si>
  <si>
    <t>38-08-203.02031-006-1</t>
  </si>
  <si>
    <t>MOUDGO</t>
  </si>
  <si>
    <t>PARQUES Y JARDINES</t>
  </si>
  <si>
    <t>38-10-203.02004-001-1</t>
  </si>
  <si>
    <t>ARACELI GONZALEZ</t>
  </si>
  <si>
    <t>5315</t>
  </si>
  <si>
    <t>L210</t>
  </si>
  <si>
    <t>S25K057805</t>
  </si>
  <si>
    <t>BOMBA ELECTRICA</t>
  </si>
  <si>
    <t>38-10-206.01008-004-1</t>
  </si>
  <si>
    <t>B 015224</t>
  </si>
  <si>
    <t>ANTARIX</t>
  </si>
  <si>
    <t>KOHLER</t>
  </si>
  <si>
    <t>ILEGIBLE</t>
  </si>
  <si>
    <t xml:space="preserve">PANTEONES                                                                       </t>
  </si>
  <si>
    <t>CARRETILLA</t>
  </si>
  <si>
    <t>38-10-204.06002-004-1</t>
  </si>
  <si>
    <t>A 17981</t>
  </si>
  <si>
    <t>SURTEK</t>
  </si>
  <si>
    <t>COLOR AMARILLO</t>
  </si>
  <si>
    <t>38-10-204.06002-005-1</t>
  </si>
  <si>
    <t>38-10-204.06002-006-1</t>
  </si>
  <si>
    <t>MERCADO DE ZONA</t>
  </si>
  <si>
    <t>38-10-203.02022-001-1</t>
  </si>
  <si>
    <t>COMPAQ</t>
  </si>
  <si>
    <t>CQ45-810LA</t>
  </si>
  <si>
    <t>5CG31130MM</t>
  </si>
  <si>
    <t>CLÍNICA SEGURO POPULAR</t>
  </si>
  <si>
    <t>JUAN MANUEL BELTRAN DELGADO</t>
  </si>
  <si>
    <t>38-13-203.02004-001-1</t>
  </si>
  <si>
    <t>38-10-203.02034-001-1</t>
  </si>
  <si>
    <t>CONTRALORÍA</t>
  </si>
  <si>
    <t>BOCINAS</t>
  </si>
  <si>
    <t>38-11-203.02031-003-1</t>
  </si>
  <si>
    <t>LCDSPEAKERS</t>
  </si>
  <si>
    <t>CNH21302115</t>
  </si>
  <si>
    <t>38-11-203.02001-005-1</t>
  </si>
  <si>
    <t>BEATSAUDIO</t>
  </si>
  <si>
    <t>MXX31206X4</t>
  </si>
  <si>
    <t>ASUNTOS INDIGENAS</t>
  </si>
  <si>
    <t>38-13-203.02034-001-1</t>
  </si>
  <si>
    <t>5CM22202ZZ</t>
  </si>
  <si>
    <t>38-13-203.02003-002-1</t>
  </si>
  <si>
    <t>539130-161</t>
  </si>
  <si>
    <t>MOUSE OPTICO</t>
  </si>
  <si>
    <t>38-13-203.02032-001-1</t>
  </si>
  <si>
    <t>505062-001</t>
  </si>
  <si>
    <t>TANQUE DE GAS</t>
  </si>
  <si>
    <t>38-13-207-06005-002-1</t>
  </si>
  <si>
    <t>30 KG.</t>
  </si>
  <si>
    <t>ESTUFA</t>
  </si>
  <si>
    <t>38-13-207-06047-001-1</t>
  </si>
  <si>
    <t>LFLAMINETA</t>
  </si>
  <si>
    <t>MILENIUN 4</t>
  </si>
  <si>
    <t>12-125190-0209</t>
  </si>
  <si>
    <t>5320</t>
  </si>
  <si>
    <t>5CM25008XH</t>
  </si>
  <si>
    <t>ACTIVIDADES CIVICAS</t>
  </si>
  <si>
    <t>0247</t>
  </si>
  <si>
    <t>SK-2085</t>
  </si>
  <si>
    <t>BCYST0ADP3Z151</t>
  </si>
  <si>
    <t>38-13-203.02031-002-1</t>
  </si>
  <si>
    <t>CYRV0A9W4B3BS</t>
  </si>
  <si>
    <t>38-13-203034-001-1</t>
  </si>
  <si>
    <t>1105-ALL-IN</t>
  </si>
  <si>
    <t>5CM310023V</t>
  </si>
  <si>
    <t>SRÍA. DE DES. ECONÓMICO</t>
  </si>
  <si>
    <t>SILLA TUBULAR</t>
  </si>
  <si>
    <t>38-13-203.04041-006-1</t>
  </si>
  <si>
    <t>MIRIAM GARCIA SALGADO</t>
  </si>
  <si>
    <t>CFDI 19</t>
  </si>
  <si>
    <t>PLIANA</t>
  </si>
  <si>
    <t>NEGRA</t>
  </si>
  <si>
    <t>38-13-203.04042-001-1</t>
  </si>
  <si>
    <t>MIRIAM GARCIA S.</t>
  </si>
  <si>
    <t>PIEL</t>
  </si>
  <si>
    <t>RODOLFO CAMPUZANO</t>
  </si>
  <si>
    <t>C245</t>
  </si>
  <si>
    <t>CS00349321</t>
  </si>
  <si>
    <t>DIF</t>
  </si>
  <si>
    <t>ESCRITORIO PC</t>
  </si>
  <si>
    <t>38-16-203.04063-001-1</t>
  </si>
  <si>
    <t>CAIG40624</t>
  </si>
  <si>
    <t>2 CAJONES, SOPORTE PARA TECLADO</t>
  </si>
  <si>
    <t>3 ENTREPAÑOS</t>
  </si>
  <si>
    <t>CAIG45654</t>
  </si>
  <si>
    <t>GATEWAY</t>
  </si>
  <si>
    <t>ZX4250</t>
  </si>
  <si>
    <t>DQGE2AL0022390321D6900</t>
  </si>
  <si>
    <t>DKSBIB00623800CA2K800</t>
  </si>
  <si>
    <t>38-16-203.02004-002-1</t>
  </si>
  <si>
    <t>DCP-J140W</t>
  </si>
  <si>
    <t>U63221J2F365944</t>
  </si>
  <si>
    <t>38-16-203.02004-001-1</t>
  </si>
  <si>
    <t>845</t>
  </si>
  <si>
    <t>U63221L2F3744390</t>
  </si>
  <si>
    <t>38-16-203.02034-001-1</t>
  </si>
  <si>
    <t>10767697</t>
  </si>
  <si>
    <t>ASPIRE Z1800</t>
  </si>
  <si>
    <t>PESH5P1004208005413000</t>
  </si>
  <si>
    <t>TANQUE ESTACIONARIO</t>
  </si>
  <si>
    <t>38-16-204.12089-001-1</t>
  </si>
  <si>
    <t>0657</t>
  </si>
  <si>
    <t>LAPTOP</t>
  </si>
  <si>
    <t>38-16-203.02022-001-1</t>
  </si>
  <si>
    <t>C 12916067</t>
  </si>
  <si>
    <t>CQ45-803LA</t>
  </si>
  <si>
    <t>38-16-203.02022-002-1</t>
  </si>
  <si>
    <t>38-16-203.02022-003-1</t>
  </si>
  <si>
    <t>38-16-204.12091-001 Y 002-1</t>
  </si>
  <si>
    <t>MONEDEROS ELÉCTRONICOS</t>
  </si>
  <si>
    <t>38-16-204.12092-007 a 010-1</t>
  </si>
  <si>
    <t>DESBROZADORA</t>
  </si>
  <si>
    <t>38-10-206-01014-001-1</t>
  </si>
  <si>
    <t>B 0003954</t>
  </si>
  <si>
    <t>STHIL</t>
  </si>
  <si>
    <t>FS-85</t>
  </si>
  <si>
    <t xml:space="preserve">ARCHIVERO  </t>
  </si>
  <si>
    <t>38-16-203.04002-001-1</t>
  </si>
  <si>
    <t>1073</t>
  </si>
  <si>
    <t>METÁLICO</t>
  </si>
  <si>
    <t>DIRECCIÓN JURÍDICA</t>
  </si>
  <si>
    <t>EQUIPO DE COMPUTO</t>
  </si>
  <si>
    <t>38-18-203.02001-005-1</t>
  </si>
  <si>
    <t>C200</t>
  </si>
  <si>
    <t>38-18-203.02034-001-1</t>
  </si>
  <si>
    <t>5287</t>
  </si>
  <si>
    <t>38-18-203.02031-007-1</t>
  </si>
  <si>
    <t>FCYRV0A9W30A90</t>
  </si>
  <si>
    <t>38-18-203.202022-001-1</t>
  </si>
  <si>
    <t>1000-1210LA</t>
  </si>
  <si>
    <t>5CG2410NSM</t>
  </si>
  <si>
    <t>DIR. DE DES. RURAL</t>
  </si>
  <si>
    <t>SILLA APILABLE</t>
  </si>
  <si>
    <t>CFDI 371</t>
  </si>
  <si>
    <t>TUBULAR</t>
  </si>
  <si>
    <t>38-18-203.01041-012-1</t>
  </si>
  <si>
    <t>CONTROL Y REP. VEHICULAR</t>
  </si>
  <si>
    <t>COMPRESOR</t>
  </si>
  <si>
    <t>38-05-204.12089-001-1</t>
  </si>
  <si>
    <t>ED 481236</t>
  </si>
  <si>
    <t>CRAFTSMAR</t>
  </si>
  <si>
    <t>VERTICAL</t>
  </si>
  <si>
    <t>CORTADORA DE METAL</t>
  </si>
  <si>
    <t>38-05-203.03024-002-1</t>
  </si>
  <si>
    <t>B 018670</t>
  </si>
  <si>
    <t>gco200</t>
  </si>
  <si>
    <t>601b175g0</t>
  </si>
  <si>
    <t>38-05-204.12089-002-1</t>
  </si>
  <si>
    <t>B 014079</t>
  </si>
  <si>
    <t>PREMIER</t>
  </si>
  <si>
    <t>AZUL</t>
  </si>
  <si>
    <t>50180S1PA56</t>
  </si>
  <si>
    <t>KIT PARA SOLDADURA AUTOGENA</t>
  </si>
  <si>
    <t>38-05-204.12093-001</t>
  </si>
  <si>
    <t>ADIR 806</t>
  </si>
  <si>
    <t>10 PIEZAS</t>
  </si>
  <si>
    <t>PORTO POWER HIDRAULICO</t>
  </si>
  <si>
    <t>38-05-204.12092-001</t>
  </si>
  <si>
    <t>TRUPER</t>
  </si>
  <si>
    <t>PORPO-10</t>
  </si>
  <si>
    <t>IMPO1207028</t>
  </si>
  <si>
    <t>38-05-203.02022-001-1</t>
  </si>
  <si>
    <t>816</t>
  </si>
  <si>
    <t>5CB2461VJ2</t>
  </si>
  <si>
    <t>GATO DE PISO</t>
  </si>
  <si>
    <t>HDCB9162</t>
  </si>
  <si>
    <t>ESTUCHE DE HERRAMIENTAS</t>
  </si>
  <si>
    <t>38-05-203.02103-001-1</t>
  </si>
  <si>
    <t>0215</t>
  </si>
  <si>
    <t>169 PIEZAS</t>
  </si>
  <si>
    <t>3263</t>
  </si>
  <si>
    <t>38-10-204.01008-002-1</t>
  </si>
  <si>
    <t>B2903829</t>
  </si>
  <si>
    <t>38-10-204.01008-004-1</t>
  </si>
  <si>
    <t>B2903835</t>
  </si>
  <si>
    <t>38-10-204.01008-005-1</t>
  </si>
  <si>
    <t>B2903827</t>
  </si>
  <si>
    <t>AUTOMOVIL</t>
  </si>
  <si>
    <t>38-01-205.01001-001-1</t>
  </si>
  <si>
    <t>DB03980</t>
  </si>
  <si>
    <t>NISSAN</t>
  </si>
  <si>
    <t>3N1BC1AS2DK224670</t>
  </si>
  <si>
    <t>38-01-203.04042-001-1</t>
  </si>
  <si>
    <t>SECRETARÍA DE GOBIERNO</t>
  </si>
  <si>
    <t>38-02-203.02022</t>
  </si>
  <si>
    <t>HUMBERTO VILLALOBOS DOMINGUEZ</t>
  </si>
  <si>
    <t>F 30</t>
  </si>
  <si>
    <t>ASUS</t>
  </si>
  <si>
    <t>F55C</t>
  </si>
  <si>
    <t>C9N0BC317802385</t>
  </si>
  <si>
    <t>DIR. DE GOBERNACIÓN</t>
  </si>
  <si>
    <t>38-18-203.02022-001-1</t>
  </si>
  <si>
    <t>5922</t>
  </si>
  <si>
    <t>5CG3327343</t>
  </si>
  <si>
    <t>TSURU SEDAN GSI</t>
  </si>
  <si>
    <t>38-02-205.01001-001</t>
  </si>
  <si>
    <t>MIGUEL SALGADO MARTINEZ</t>
  </si>
  <si>
    <t>DB08051</t>
  </si>
  <si>
    <t>3N1EB31S4GK335804</t>
  </si>
  <si>
    <t>IMPRESORA MULTIFUNCIONAL  RED INALAMBRICA</t>
  </si>
  <si>
    <t>38-18-203.02004-003-1</t>
  </si>
  <si>
    <t>C. MIGUEL SALGADO MARTINEZ</t>
  </si>
  <si>
    <t>L365</t>
  </si>
  <si>
    <t>DIR. DE REGLAMENTOS</t>
  </si>
  <si>
    <t>SILLA GIRATORIA</t>
  </si>
  <si>
    <t>38-18-203.04060-005</t>
  </si>
  <si>
    <t>5694</t>
  </si>
  <si>
    <t>SECRETARIAL</t>
  </si>
  <si>
    <t>38-18-203.02032-004</t>
  </si>
  <si>
    <t>5549</t>
  </si>
  <si>
    <t>MSU0923</t>
  </si>
  <si>
    <t>CBNWLOD263QWHD</t>
  </si>
  <si>
    <t>38-18-203.02003-006-1</t>
  </si>
  <si>
    <t>KU-1060</t>
  </si>
  <si>
    <t>BCXFLOBGA3X3N4</t>
  </si>
  <si>
    <t>38-18-203.02034-002-1</t>
  </si>
  <si>
    <t>PAVILLON 20</t>
  </si>
  <si>
    <t>3CR3080BD5</t>
  </si>
  <si>
    <t>38-18-203.02032-004-1</t>
  </si>
  <si>
    <t>0245</t>
  </si>
  <si>
    <t>LXH-EMS-10ZA</t>
  </si>
  <si>
    <t>212E7612</t>
  </si>
  <si>
    <t>38-18-203.02003-005-1</t>
  </si>
  <si>
    <t>LXH-EMS-10YA</t>
  </si>
  <si>
    <t>CS02122727</t>
  </si>
  <si>
    <t>CS00446263</t>
  </si>
  <si>
    <t>SILLA</t>
  </si>
  <si>
    <t>38-05-203.04042-001</t>
  </si>
  <si>
    <t>MALLA REFORZADA</t>
  </si>
  <si>
    <t>SERVIDOR</t>
  </si>
  <si>
    <t>0374</t>
  </si>
  <si>
    <t>911</t>
  </si>
  <si>
    <t>SEGUNDA SINDICATURA</t>
  </si>
  <si>
    <t>SILLA EJECUTIVA</t>
  </si>
  <si>
    <t>38-03-203.04010-001</t>
  </si>
  <si>
    <t>MARIO CASTREJÓN MOTA</t>
  </si>
  <si>
    <t>REFORZADA</t>
  </si>
  <si>
    <t>38-03-203.02002-003-1</t>
  </si>
  <si>
    <t>A5V72A</t>
  </si>
  <si>
    <t>6CM3232JCS</t>
  </si>
  <si>
    <t>38-03-203.02001-003-1</t>
  </si>
  <si>
    <t>PAVILLON 500 PC</t>
  </si>
  <si>
    <t>MXJ330063J</t>
  </si>
  <si>
    <t>KU-1228</t>
  </si>
  <si>
    <t>BDDTCOAVB4F7NC</t>
  </si>
  <si>
    <t>38-03-203.02031-003-1</t>
  </si>
  <si>
    <t>BRISBANE</t>
  </si>
  <si>
    <t>FDDJDOAAU4OIIT</t>
  </si>
  <si>
    <t>38-04-203.02004-003</t>
  </si>
  <si>
    <t>899</t>
  </si>
  <si>
    <t>MFC-J280W</t>
  </si>
  <si>
    <t>ARCHIVERO</t>
  </si>
  <si>
    <t>38-04-203.04002-001</t>
  </si>
  <si>
    <t>5716</t>
  </si>
  <si>
    <t>REGIDURÍA DE EDUCACIÓN Y CULTURA</t>
  </si>
  <si>
    <t>SILLA METALICA</t>
  </si>
  <si>
    <t>38-04-203.04041-004</t>
  </si>
  <si>
    <t>MA. SOLEDAD MASTACHE</t>
  </si>
  <si>
    <t>5717</t>
  </si>
  <si>
    <t>REGIDURÍA DE ECOL. Y MED. AMB.</t>
  </si>
  <si>
    <t>38-04-203.02034-001</t>
  </si>
  <si>
    <t>NICOLAS GUERRERO GONZALEZ</t>
  </si>
  <si>
    <t>5610</t>
  </si>
  <si>
    <t>5CM310032D</t>
  </si>
  <si>
    <t>38-04-203.02003-002</t>
  </si>
  <si>
    <t>BCYST0ABP3Z24T</t>
  </si>
  <si>
    <t>38-04-203.02031-001</t>
  </si>
  <si>
    <t>MU0009-HP1</t>
  </si>
  <si>
    <t>FCYRV0ANB3X4JY</t>
  </si>
  <si>
    <t>REGIDURÍA DE GOBERNACIÓN</t>
  </si>
  <si>
    <t>VENTILADOR DE TORRE</t>
  </si>
  <si>
    <t>38-04-207.06084-001-1</t>
  </si>
  <si>
    <t>MARTHA GREGORIA ROJAS LAGUNAS</t>
  </si>
  <si>
    <t>CFDI 38</t>
  </si>
  <si>
    <t>EVERCOOL</t>
  </si>
  <si>
    <t>ANCE</t>
  </si>
  <si>
    <t>CAMARA FOTOGRAFICA</t>
  </si>
  <si>
    <t>5551</t>
  </si>
  <si>
    <t>FUJIFILM</t>
  </si>
  <si>
    <t>FINEPIXS2980</t>
  </si>
  <si>
    <t>2UC14644</t>
  </si>
  <si>
    <t>38-05-203.02004-003-1</t>
  </si>
  <si>
    <t>ANDRES GUZMAN SALGADO</t>
  </si>
  <si>
    <t>38-05-203.04012-001-1</t>
  </si>
  <si>
    <t>IGNACIO DAMIAN LOPEZ TOLOSA</t>
  </si>
  <si>
    <t>0719</t>
  </si>
  <si>
    <t>PANTALLA PARA PROYECTAR</t>
  </si>
  <si>
    <t>38-05-203.05009-002-01</t>
  </si>
  <si>
    <t>POSE/7506151</t>
  </si>
  <si>
    <t>APOLLO</t>
  </si>
  <si>
    <t>1.73 M</t>
  </si>
  <si>
    <t>38-05-203.05009-003-01</t>
  </si>
  <si>
    <t>ESCALERA METALICA</t>
  </si>
  <si>
    <t>38-05-204.12090-004</t>
  </si>
  <si>
    <t>A 20622</t>
  </si>
  <si>
    <t>DESLIZABLE</t>
  </si>
  <si>
    <t>CAFETERA PERCOLADORA</t>
  </si>
  <si>
    <t>0440 170575-M2</t>
  </si>
  <si>
    <t>HAMILTON BEACH</t>
  </si>
  <si>
    <t>D15318W</t>
  </si>
  <si>
    <t>BOMBA SUMERGIBLE</t>
  </si>
  <si>
    <t>38-05-207.06028-001-1</t>
  </si>
  <si>
    <t>A 21295</t>
  </si>
  <si>
    <t>900 W</t>
  </si>
  <si>
    <t>HIDROLAVADORA</t>
  </si>
  <si>
    <t>MOTOBOMBA</t>
  </si>
  <si>
    <t>38-18-207.06028-001-1</t>
  </si>
  <si>
    <t>053</t>
  </si>
  <si>
    <t>SIEMENS</t>
  </si>
  <si>
    <t>11/ 2 HP</t>
  </si>
  <si>
    <t>LG</t>
  </si>
  <si>
    <t>MULTIMETRO</t>
  </si>
  <si>
    <t>38-05-203.02041-003-1</t>
  </si>
  <si>
    <t>A 21570</t>
  </si>
  <si>
    <t>MUT-202</t>
  </si>
  <si>
    <t>38-05-203.02041-004-1</t>
  </si>
  <si>
    <t>38-05-203.02041-005-1</t>
  </si>
  <si>
    <t>GRUA</t>
  </si>
  <si>
    <t>38-05-205.02014-001-1</t>
  </si>
  <si>
    <t>1140</t>
  </si>
  <si>
    <t>1FTSE34L5XHA77281</t>
  </si>
  <si>
    <t>38-05-204.12017-002-1</t>
  </si>
  <si>
    <t>A 19902</t>
  </si>
  <si>
    <t>URREA</t>
  </si>
  <si>
    <t>RM833A</t>
  </si>
  <si>
    <t>ENFRIADOR Y CALENTADOR DE AGUA</t>
  </si>
  <si>
    <t>38-05-203.04006-001</t>
  </si>
  <si>
    <t>NES</t>
  </si>
  <si>
    <t>NES-2010</t>
  </si>
  <si>
    <t>ISO9001</t>
  </si>
  <si>
    <t>38-05-207.06084-001</t>
  </si>
  <si>
    <t>NAOKI</t>
  </si>
  <si>
    <t>EE90564G</t>
  </si>
  <si>
    <t>38-06-203.02034-001</t>
  </si>
  <si>
    <t>1105 ALL-IN ONE</t>
  </si>
  <si>
    <t>5CM3100323</t>
  </si>
  <si>
    <t>38-06-203.02003-001</t>
  </si>
  <si>
    <t>BCYST0ADP3Z24P</t>
  </si>
  <si>
    <t>38-06-203.02031-001</t>
  </si>
  <si>
    <t>M-U009-HPI</t>
  </si>
  <si>
    <t>FCYRV0AN33X4LY</t>
  </si>
  <si>
    <t>SUMADORA</t>
  </si>
  <si>
    <t>38-06-203.04016-001-1</t>
  </si>
  <si>
    <t>FAOMXPOS 295870</t>
  </si>
  <si>
    <t>SHARP</t>
  </si>
  <si>
    <t>EL-2196BL</t>
  </si>
  <si>
    <t>3D050985</t>
  </si>
  <si>
    <t>38-06-203.02004-003</t>
  </si>
  <si>
    <t>0456</t>
  </si>
  <si>
    <t>CDCP-J140W</t>
  </si>
  <si>
    <t>U63231A3F187260</t>
  </si>
  <si>
    <t>38-06-203.02022-001</t>
  </si>
  <si>
    <t>C9NQBC31784238B</t>
  </si>
  <si>
    <t>CONCENTRADOR DE PUERTOS</t>
  </si>
  <si>
    <t>38-06-203.02031-002-1</t>
  </si>
  <si>
    <t>MA. DE JESUS CASTRO</t>
  </si>
  <si>
    <t>5771</t>
  </si>
  <si>
    <t>D-LINK</t>
  </si>
  <si>
    <t>DES-1016A</t>
  </si>
  <si>
    <t>QS0M2D6001125</t>
  </si>
  <si>
    <t>ASPIRE</t>
  </si>
  <si>
    <t>PWSH5P1004231001713000</t>
  </si>
  <si>
    <t>38-06-203.02003-010</t>
  </si>
  <si>
    <t>KB36211</t>
  </si>
  <si>
    <t>KBUSB0P25822600365K701</t>
  </si>
  <si>
    <t>38-06-203.02031-012</t>
  </si>
  <si>
    <t>M0F9U0</t>
  </si>
  <si>
    <t>MS1120011526021DDK701</t>
  </si>
  <si>
    <t>SWITCH</t>
  </si>
  <si>
    <t>38-05-203.02104-001</t>
  </si>
  <si>
    <t>TP-LINK</t>
  </si>
  <si>
    <t>TL-SF1016D</t>
  </si>
  <si>
    <t>38-06-203.02004-014</t>
  </si>
  <si>
    <t>C462J</t>
  </si>
  <si>
    <t>S3YK118894</t>
  </si>
  <si>
    <t>SUMADORA ELECTRICA</t>
  </si>
  <si>
    <t>38-06-203.04016-008-1</t>
  </si>
  <si>
    <t>POSE/8261622</t>
  </si>
  <si>
    <t>MP11DX</t>
  </si>
  <si>
    <t>38-06-203.04016-009-1</t>
  </si>
  <si>
    <t>POSE/8261520</t>
  </si>
  <si>
    <t>38-06-203.04016-010-1</t>
  </si>
  <si>
    <t>38-06-203.04016-011-1</t>
  </si>
  <si>
    <t>POSE/8239000</t>
  </si>
  <si>
    <t>38-06-203.04016-012-1</t>
  </si>
  <si>
    <t>38-06-203.04016-013-1</t>
  </si>
  <si>
    <t>POSE/8238979</t>
  </si>
  <si>
    <t>38-06-203.04017-014-1</t>
  </si>
  <si>
    <t>POSE/8239015</t>
  </si>
  <si>
    <t>38-05-203.02005-010-1</t>
  </si>
  <si>
    <t>SMARBITL</t>
  </si>
  <si>
    <t>NB750</t>
  </si>
  <si>
    <t>221305307319</t>
  </si>
  <si>
    <t>38-06-204.09001-003-1</t>
  </si>
  <si>
    <t>MA. DEL CONSUELO MARTINEZ TAPIA</t>
  </si>
  <si>
    <t>5602</t>
  </si>
  <si>
    <t>TL205</t>
  </si>
  <si>
    <t>1655C902ZA31280J</t>
  </si>
  <si>
    <t>38-06-204.09001-002-1</t>
  </si>
  <si>
    <t>5603</t>
  </si>
  <si>
    <t>1655C902910002B</t>
  </si>
  <si>
    <t>C9N0BC276131378</t>
  </si>
  <si>
    <t>C9N0BC317833388</t>
  </si>
  <si>
    <t>38-06-204-12090-002-1</t>
  </si>
  <si>
    <t>1897</t>
  </si>
  <si>
    <t>ERF-11</t>
  </si>
  <si>
    <t>38-06-204.12090-002-1</t>
  </si>
  <si>
    <t>38-06-204.09001-004-1</t>
  </si>
  <si>
    <t>5874</t>
  </si>
  <si>
    <t>HD ES95</t>
  </si>
  <si>
    <t>AZVMCNED90051ZY</t>
  </si>
  <si>
    <t>38-07-203.02104-002-1</t>
  </si>
  <si>
    <t>CFDI 11</t>
  </si>
  <si>
    <t>16 PUERTOS</t>
  </si>
  <si>
    <t>38-07-203.04006-001-1</t>
  </si>
  <si>
    <t>CFDI 45</t>
  </si>
  <si>
    <t>DACE</t>
  </si>
  <si>
    <t>2 LLAVES</t>
  </si>
  <si>
    <t>VENTILADOR DE PEDESTAL</t>
  </si>
  <si>
    <t>38-07-203.04047-004-1</t>
  </si>
  <si>
    <t>CFDI 43</t>
  </si>
  <si>
    <t>BLANCO</t>
  </si>
  <si>
    <t>38-07-203.04047-005-1</t>
  </si>
  <si>
    <t>38-07-203.04047-006-1</t>
  </si>
  <si>
    <t>38-07-205.02007-026-4</t>
  </si>
  <si>
    <t>H000001487</t>
  </si>
  <si>
    <t>CHEVROLET</t>
  </si>
  <si>
    <t>MMM148EDXDH697463</t>
  </si>
  <si>
    <t>38-07-205.02007-028-4</t>
  </si>
  <si>
    <t>H000001485</t>
  </si>
  <si>
    <t>MMM148EDXDH699062</t>
  </si>
  <si>
    <t>38-07-205.02007-023-4</t>
  </si>
  <si>
    <t>H000001491</t>
  </si>
  <si>
    <t>38-07-205.02007-027-4</t>
  </si>
  <si>
    <t>H000001486</t>
  </si>
  <si>
    <t>MMM148EDXDH696431</t>
  </si>
  <si>
    <t>38-07-205.02007-024-4</t>
  </si>
  <si>
    <t>H000001489</t>
  </si>
  <si>
    <t>MMM148ED9DH696210</t>
  </si>
  <si>
    <t>38-07-205.02007-025-4</t>
  </si>
  <si>
    <t>H000001488</t>
  </si>
  <si>
    <t>MMM148ED8DH697994</t>
  </si>
  <si>
    <t>38-07-205.02007-022-4</t>
  </si>
  <si>
    <t>H000001490</t>
  </si>
  <si>
    <t>MMM148EDXDH696653</t>
  </si>
  <si>
    <t>EQUIPO DE RADIOCOMUNICACION</t>
  </si>
  <si>
    <t>38-07-204.01009-001-1</t>
  </si>
  <si>
    <t>255</t>
  </si>
  <si>
    <t>MOTOROLA</t>
  </si>
  <si>
    <t>M28KSS9PW1AN</t>
  </si>
  <si>
    <t>726CPZ0062</t>
  </si>
  <si>
    <t>38-07-204.01009-002-1</t>
  </si>
  <si>
    <t>726CPZ0061</t>
  </si>
  <si>
    <t>38-07-204.01009-003-1</t>
  </si>
  <si>
    <t>726CPZ0063</t>
  </si>
  <si>
    <t>SUBSEMUN</t>
  </si>
  <si>
    <t>38-06-203.04009-002-1</t>
  </si>
  <si>
    <t>ADRIAN NAJERA SUAREZ</t>
  </si>
  <si>
    <t>CFDI 74</t>
  </si>
  <si>
    <t>2 CAJONES</t>
  </si>
  <si>
    <t>38-01-203.02001-005-1</t>
  </si>
  <si>
    <t>CFDI 72</t>
  </si>
  <si>
    <t>TRUE BASIX</t>
  </si>
  <si>
    <t>2100539025574</t>
  </si>
  <si>
    <t>38-01-203.02001-006-1</t>
  </si>
  <si>
    <t>CFDI 73</t>
  </si>
  <si>
    <t>2100539024773</t>
  </si>
  <si>
    <t>5651</t>
  </si>
  <si>
    <t>HP PAVILLON</t>
  </si>
  <si>
    <t>38-01-203.05009-001-1</t>
  </si>
  <si>
    <t>POSE/7508253</t>
  </si>
  <si>
    <t>TRIPIE</t>
  </si>
  <si>
    <t>60X60</t>
  </si>
  <si>
    <t>PISTOLA DE AIRE PARA PINTAR</t>
  </si>
  <si>
    <t>38-07-204.12072-001-1</t>
  </si>
  <si>
    <t>CFDI 34</t>
  </si>
  <si>
    <t>MARRO</t>
  </si>
  <si>
    <t>38-07-204.12020-001-1</t>
  </si>
  <si>
    <t>12 LIBRAS</t>
  </si>
  <si>
    <t>043</t>
  </si>
  <si>
    <t>RI01-TALI</t>
  </si>
  <si>
    <t>120A2</t>
  </si>
  <si>
    <t>38-07-203.02005-001-1</t>
  </si>
  <si>
    <t>221305303233</t>
  </si>
  <si>
    <t>CAMIONETA RANGER</t>
  </si>
  <si>
    <t>38-08-205.02007-003-3</t>
  </si>
  <si>
    <t>AI2422</t>
  </si>
  <si>
    <t>8AFER5AA0D6126046</t>
  </si>
  <si>
    <t>38-08-205.02007-004-3</t>
  </si>
  <si>
    <t>AI2427</t>
  </si>
  <si>
    <t>8AFER5AAD6126035</t>
  </si>
  <si>
    <t>38-08-205.02007-005-3</t>
  </si>
  <si>
    <t>AI2428</t>
  </si>
  <si>
    <t>8AFER5AA7D6036604</t>
  </si>
  <si>
    <t>R400V</t>
  </si>
  <si>
    <t>CAN0CJ167933446</t>
  </si>
  <si>
    <t>38-08-203.02022-001</t>
  </si>
  <si>
    <t>QB06510972</t>
  </si>
  <si>
    <t>REVOLVEDORA</t>
  </si>
  <si>
    <t>38-08-204.06007-001-1</t>
  </si>
  <si>
    <t>833</t>
  </si>
  <si>
    <t>38-08-204.06007-002-1</t>
  </si>
  <si>
    <t>834</t>
  </si>
  <si>
    <t>38-08-204.06007-003-1</t>
  </si>
  <si>
    <t>877</t>
  </si>
  <si>
    <t>5875</t>
  </si>
  <si>
    <t>LUIS HECTOR SERRA VEGA</t>
  </si>
  <si>
    <t>TOSHIBA</t>
  </si>
  <si>
    <t>SATELLITE L845-SP4169KM</t>
  </si>
  <si>
    <t>2C116980C</t>
  </si>
  <si>
    <t>PAVILLON 500</t>
  </si>
  <si>
    <t>38-13-203.02002-003-1</t>
  </si>
  <si>
    <t>LV191911</t>
  </si>
  <si>
    <t>6CM3232JC1</t>
  </si>
  <si>
    <t>38-13-203.02031-003-1</t>
  </si>
  <si>
    <t>FDDJDOAAV40IGD</t>
  </si>
  <si>
    <t>38-13-203.02003-003-1</t>
  </si>
  <si>
    <t>BDDTCOAVB4F7N9</t>
  </si>
  <si>
    <t>MXU3300620</t>
  </si>
  <si>
    <t>MXU3300622</t>
  </si>
  <si>
    <t>6CM3232L64</t>
  </si>
  <si>
    <t>6CM3232L6M</t>
  </si>
  <si>
    <t>BDDTCAVB4F76U</t>
  </si>
  <si>
    <t>38-13-203.02004-003</t>
  </si>
  <si>
    <t>U63221E3F297825</t>
  </si>
  <si>
    <t>ENFRIADOR DE PEDESTAL</t>
  </si>
  <si>
    <t>38-13-203.04006-001</t>
  </si>
  <si>
    <t>38-13-204.09001-001</t>
  </si>
  <si>
    <t>5604</t>
  </si>
  <si>
    <t>165SC902A42527A</t>
  </si>
  <si>
    <t>I355</t>
  </si>
  <si>
    <t>S3YK118919</t>
  </si>
  <si>
    <t>DIR. DE EDUCACIÓN</t>
  </si>
  <si>
    <t>38-13-203.02002-002-1</t>
  </si>
  <si>
    <t>5653</t>
  </si>
  <si>
    <t>6CM3232JC3</t>
  </si>
  <si>
    <t>FDDJDAOAAU4OIH8</t>
  </si>
  <si>
    <t>BDDTCOAVB4F7NA</t>
  </si>
  <si>
    <t>38-13-203.02001-002-1</t>
  </si>
  <si>
    <t>MXU330063S</t>
  </si>
  <si>
    <t>0248</t>
  </si>
  <si>
    <t>53PK008149</t>
  </si>
  <si>
    <t>1243-1-53102</t>
  </si>
  <si>
    <t>38-16-204.09001-002-1</t>
  </si>
  <si>
    <t>13970310 C</t>
  </si>
  <si>
    <t>JX550</t>
  </si>
  <si>
    <t>2SB86007</t>
  </si>
  <si>
    <t>38-16-204.09001-001-1</t>
  </si>
  <si>
    <t>2UA06482</t>
  </si>
  <si>
    <t>ANAQUELES</t>
  </si>
  <si>
    <t>38-16-203.04001-002</t>
  </si>
  <si>
    <t>1134</t>
  </si>
  <si>
    <t>5 ENTREPAÑOS</t>
  </si>
  <si>
    <t>38-16-203.04001-003</t>
  </si>
  <si>
    <t>AUS</t>
  </si>
  <si>
    <t>C9N0BC317897386</t>
  </si>
  <si>
    <t>C9N0BC317857382</t>
  </si>
  <si>
    <t>PROC. DE LA DEF. DEL MENOR.</t>
  </si>
  <si>
    <t>38-16-204.09001-001</t>
  </si>
  <si>
    <t>ELIZABETH CARMEN AVENDAÑO BARRERA</t>
  </si>
  <si>
    <t>5605</t>
  </si>
  <si>
    <t>165SC90ZB07221K</t>
  </si>
  <si>
    <t>38-18-203.02004-002-1</t>
  </si>
  <si>
    <t>FRANCISCA SALGADO PEDRO</t>
  </si>
  <si>
    <t>U63221G3F186716</t>
  </si>
  <si>
    <t>OFICIALÍA DEL REGISTRO CIVIL</t>
  </si>
  <si>
    <t>38-18-203.02002-017</t>
  </si>
  <si>
    <t>0411</t>
  </si>
  <si>
    <t>BENQ</t>
  </si>
  <si>
    <t>GL955A</t>
  </si>
  <si>
    <t>ETD3D03933SL0</t>
  </si>
  <si>
    <t>38-18-203.02031-016-1</t>
  </si>
  <si>
    <t>FDDJDOAAU40II1</t>
  </si>
  <si>
    <t>38-18-203.02022-002-1</t>
  </si>
  <si>
    <t>F55C-MXI-H</t>
  </si>
  <si>
    <t>C9N0BC31768338F</t>
  </si>
  <si>
    <t>CAMIONETA PICKUP</t>
  </si>
  <si>
    <t>38-18-205.02007-001-1</t>
  </si>
  <si>
    <t>0</t>
  </si>
  <si>
    <t>1N6ND11S7JC368009</t>
  </si>
  <si>
    <t>COMUNICACIÓN SOCIAL</t>
  </si>
  <si>
    <t>PC PORTATIL</t>
  </si>
  <si>
    <t>AGUSTIN MAZON BARRERA</t>
  </si>
  <si>
    <t>0267</t>
  </si>
  <si>
    <t>CB19374062</t>
  </si>
  <si>
    <t>GATO DE BOTELLA</t>
  </si>
  <si>
    <t>0572</t>
  </si>
  <si>
    <t>20 TONELADAS</t>
  </si>
  <si>
    <t>EXTRACTOR DE POLEAS</t>
  </si>
  <si>
    <t>38-05-204.12052-001</t>
  </si>
  <si>
    <t>0582</t>
  </si>
  <si>
    <t>38-05-202.02004-002-1</t>
  </si>
  <si>
    <t>DCP-J14QN</t>
  </si>
  <si>
    <t>U63221EF297173</t>
  </si>
  <si>
    <t>38-05-203.02022-001</t>
  </si>
  <si>
    <t>C9N0BC317672389</t>
  </si>
  <si>
    <t>GATO</t>
  </si>
  <si>
    <t>38-05-204.12054-004-1</t>
  </si>
  <si>
    <t>3303</t>
  </si>
  <si>
    <t>TIPO PLANCHA</t>
  </si>
  <si>
    <t>LLAVE DE CRUZ</t>
  </si>
  <si>
    <t>38-05-204.12058-001-1</t>
  </si>
  <si>
    <t>13453</t>
  </si>
  <si>
    <t>CENTURY</t>
  </si>
  <si>
    <t>MANDRIL</t>
  </si>
  <si>
    <t>SCHRADER</t>
  </si>
  <si>
    <t>PISTOLA DE 3/4</t>
  </si>
  <si>
    <t>38-05-204.12072-001-1</t>
  </si>
  <si>
    <t>GATO DE PATÍN</t>
  </si>
  <si>
    <t>38-05-204.12054-005-1</t>
  </si>
  <si>
    <t>3 1/2 TON</t>
  </si>
  <si>
    <t>38-05-204.12054-006-1</t>
  </si>
  <si>
    <t>2 TON</t>
  </si>
  <si>
    <t>INFLADOR CHEETA</t>
  </si>
  <si>
    <t>38-05-204.02106-001-1</t>
  </si>
  <si>
    <t>PIEDRA CON ADAPTADOR</t>
  </si>
  <si>
    <t>MANGUERA</t>
  </si>
  <si>
    <t>38-05-204.01003-001-1</t>
  </si>
  <si>
    <t>15 MTS</t>
  </si>
  <si>
    <t>38-08-203.02022-002</t>
  </si>
  <si>
    <t>QB06510990</t>
  </si>
  <si>
    <t>38-07-204.09001-001-1</t>
  </si>
  <si>
    <t>5506</t>
  </si>
  <si>
    <t>FINEPIXZ</t>
  </si>
  <si>
    <t>2ND01145</t>
  </si>
  <si>
    <t>38-10-203.02004-002</t>
  </si>
  <si>
    <t>0449</t>
  </si>
  <si>
    <t>U62504C3F291615</t>
  </si>
  <si>
    <t>5548</t>
  </si>
  <si>
    <t>20-B051LA</t>
  </si>
  <si>
    <t>MXX31800NJ</t>
  </si>
  <si>
    <t>38-10-203.02003-001-1</t>
  </si>
  <si>
    <t>KB-38211</t>
  </si>
  <si>
    <t>BCXPL0AHBQ084H</t>
  </si>
  <si>
    <t>38-10-203.02032-001-1</t>
  </si>
  <si>
    <t>F3MAL0D264CJUY</t>
  </si>
  <si>
    <t>38-10-204.09001-001</t>
  </si>
  <si>
    <t>5608</t>
  </si>
  <si>
    <t>1655C902B07783N</t>
  </si>
  <si>
    <t>38-10-204.12017-001</t>
  </si>
  <si>
    <t>A 22710</t>
  </si>
  <si>
    <t>11258VSR</t>
  </si>
  <si>
    <t>38-10-203.04016-001</t>
  </si>
  <si>
    <t>5633</t>
  </si>
  <si>
    <t>02/08/201</t>
  </si>
  <si>
    <t>3D045135</t>
  </si>
  <si>
    <t>38-10-203.04064-010</t>
  </si>
  <si>
    <t>5654</t>
  </si>
  <si>
    <t>ACOGINADA NEGRA</t>
  </si>
  <si>
    <t>38-10-203.04064-011</t>
  </si>
  <si>
    <t>38-10-203.04064-012</t>
  </si>
  <si>
    <t>38-10-203.04064-013</t>
  </si>
  <si>
    <t>38-10-203.04064-014</t>
  </si>
  <si>
    <t>38-10-203.04064-015</t>
  </si>
  <si>
    <t>38-10-203.04064-016</t>
  </si>
  <si>
    <t>38-10-203.04064-017</t>
  </si>
  <si>
    <t>VENTILADOR DE PARED</t>
  </si>
  <si>
    <t>38-10-207.06085-001</t>
  </si>
  <si>
    <t>5655</t>
  </si>
  <si>
    <t>FAN STAR</t>
  </si>
  <si>
    <t>GRIS</t>
  </si>
  <si>
    <t>38-10-207.06085-002</t>
  </si>
  <si>
    <t>38-10-207.06085-003</t>
  </si>
  <si>
    <t>38-10-203.04047-004</t>
  </si>
  <si>
    <t>5693</t>
  </si>
  <si>
    <t>5715</t>
  </si>
  <si>
    <t>38-10-203.04042-001</t>
  </si>
  <si>
    <t>5695</t>
  </si>
  <si>
    <t>REFORZADO</t>
  </si>
  <si>
    <t>38-10-203.02005-005</t>
  </si>
  <si>
    <t>A 21580</t>
  </si>
  <si>
    <t>COMPLET</t>
  </si>
  <si>
    <t>38-10-203.02005-006</t>
  </si>
  <si>
    <t>38-10-203.02005-007</t>
  </si>
  <si>
    <t>5869</t>
  </si>
  <si>
    <t>METALICO</t>
  </si>
  <si>
    <t>5870</t>
  </si>
  <si>
    <t>38-10-203.04001-006-1</t>
  </si>
  <si>
    <t>POSE/5079444</t>
  </si>
  <si>
    <t>2 GAVETAS</t>
  </si>
  <si>
    <t>38-10-203.04012-001-1</t>
  </si>
  <si>
    <t>0858</t>
  </si>
  <si>
    <t>OFICIO</t>
  </si>
  <si>
    <t>B 027503</t>
  </si>
  <si>
    <t>GABINETE</t>
  </si>
  <si>
    <t>38-10-203.04002-001-1</t>
  </si>
  <si>
    <t>POSE/7663784</t>
  </si>
  <si>
    <t>MULTIUSO</t>
  </si>
  <si>
    <t>C/CAJÓN</t>
  </si>
  <si>
    <t>38-10-207.06027-001-1</t>
  </si>
  <si>
    <t>018</t>
  </si>
  <si>
    <t>KARCHER</t>
  </si>
  <si>
    <t>38-10-203.04015-001-1</t>
  </si>
  <si>
    <t>5758</t>
  </si>
  <si>
    <t>YORK</t>
  </si>
  <si>
    <t>2000036861203000000</t>
  </si>
  <si>
    <t>38-10-203.02001-002-1</t>
  </si>
  <si>
    <t>MXU330063W</t>
  </si>
  <si>
    <t>38-10-203.02002-003-1</t>
  </si>
  <si>
    <t>6CM3232JCG</t>
  </si>
  <si>
    <t>38-10-203.02003-005-1</t>
  </si>
  <si>
    <t>BDTCOAUB4F7N3</t>
  </si>
  <si>
    <t>38-10-203.02031-003-1</t>
  </si>
  <si>
    <t>FDDJDOAAU4011R</t>
  </si>
  <si>
    <t>38-10-203.02005-008-1</t>
  </si>
  <si>
    <t>221305303234</t>
  </si>
  <si>
    <t>38-10-203.02001-003-1</t>
  </si>
  <si>
    <t>MXU330061N</t>
  </si>
  <si>
    <t>38-10-203.02002-004-1</t>
  </si>
  <si>
    <t>6CM3232JC2</t>
  </si>
  <si>
    <t>38-10-203.02031-004-1</t>
  </si>
  <si>
    <t>FDDJDOAAU401LK</t>
  </si>
  <si>
    <t>SMARTBIT</t>
  </si>
  <si>
    <t>38-10-203.02003-006-1</t>
  </si>
  <si>
    <t>BDTCOAVB4F77Z</t>
  </si>
  <si>
    <t>38-16-207.06005-002-1</t>
  </si>
  <si>
    <t>LUCERO ROCÍO MUÑOZ ROSAS</t>
  </si>
  <si>
    <t>300 LTS.</t>
  </si>
  <si>
    <t>38-03-203.04015-001-1</t>
  </si>
  <si>
    <t>ICAIG7681</t>
  </si>
  <si>
    <t>ESCRITORIO PARA COMPUTADORA</t>
  </si>
  <si>
    <t>38-01-203.04063-004-1</t>
  </si>
  <si>
    <t>POSE/11419039</t>
  </si>
  <si>
    <t>MÁQUINA PINTARRAYAS</t>
  </si>
  <si>
    <t>38-10-207.06230-001-1</t>
  </si>
  <si>
    <t>GFA745</t>
  </si>
  <si>
    <t>AIRLESS</t>
  </si>
  <si>
    <t>SECRETARÍA PARTICULAR</t>
  </si>
  <si>
    <t>38-01-203.02022-001-1</t>
  </si>
  <si>
    <t>ALFREDO VILLANUEVA DUEÑEZ</t>
  </si>
  <si>
    <t>SATÉLITE</t>
  </si>
  <si>
    <t>XD048553L</t>
  </si>
  <si>
    <t>38-10-204.06002-004</t>
  </si>
  <si>
    <t>B 031273</t>
  </si>
  <si>
    <t>AMARILLA</t>
  </si>
  <si>
    <t>ICAIG8010</t>
  </si>
  <si>
    <t>38-03-207.06084-001-1</t>
  </si>
  <si>
    <t>B 031383</t>
  </si>
  <si>
    <t>MYTEK</t>
  </si>
  <si>
    <t>RAM 2500 CREW CAB SLT-4X4 AUT BLANCO BRILLANTE MOTOR HECHO EN MÉXICO</t>
  </si>
  <si>
    <t>38-07-205.02007-029-4</t>
  </si>
  <si>
    <t>IB03229</t>
  </si>
  <si>
    <t>DODGE</t>
  </si>
  <si>
    <t>3C6SRBDTXEG196487</t>
  </si>
  <si>
    <t>38-07-205.02007-030-4</t>
  </si>
  <si>
    <t>IB03230</t>
  </si>
  <si>
    <t>3C6SRBDT6EG196499</t>
  </si>
  <si>
    <t>38-07-205.02007-031-4</t>
  </si>
  <si>
    <t>IB03231</t>
  </si>
  <si>
    <t>3C6SRBDT6EG205170</t>
  </si>
  <si>
    <t>38-07-205.02007-032-4</t>
  </si>
  <si>
    <t>IB03232</t>
  </si>
  <si>
    <t>3C6SRBDT8EG205171</t>
  </si>
  <si>
    <t>38-07-205.02007-033-4</t>
  </si>
  <si>
    <t>IB03233</t>
  </si>
  <si>
    <t>3C6SRBDTXEG205172</t>
  </si>
  <si>
    <t>ACCESS POINT DAP-2360</t>
  </si>
  <si>
    <t>38-01-203.02104-002-1</t>
  </si>
  <si>
    <t>WIRELESS</t>
  </si>
  <si>
    <t>B 37</t>
  </si>
  <si>
    <t>CS00980995</t>
  </si>
  <si>
    <t>38-18-203.02003-003-1</t>
  </si>
  <si>
    <t>LXH-EKB-10YA</t>
  </si>
  <si>
    <t>38-18-203.02031-002-1</t>
  </si>
  <si>
    <t>LXH-EMS-102A</t>
  </si>
  <si>
    <t>38-06-203.02004-018-1</t>
  </si>
  <si>
    <t>B 127</t>
  </si>
  <si>
    <t>HL22</t>
  </si>
  <si>
    <t>U62674G3N316500</t>
  </si>
  <si>
    <t>38-06-203.02004-016-1</t>
  </si>
  <si>
    <t>B 128</t>
  </si>
  <si>
    <t>U62674G3N316537</t>
  </si>
  <si>
    <t>38-06-203.02004-017-1</t>
  </si>
  <si>
    <t>U62674G3N316444</t>
  </si>
  <si>
    <t>NO BREAK</t>
  </si>
  <si>
    <t>38-16-203.02005-006-1</t>
  </si>
  <si>
    <t>534F673CC3AF</t>
  </si>
  <si>
    <t>221310306079</t>
  </si>
  <si>
    <t>38-16-203.02002-005-1</t>
  </si>
  <si>
    <t>AF6229A2A5DC</t>
  </si>
  <si>
    <t>KX1953</t>
  </si>
  <si>
    <t>MMC3FAA0013310E1904200</t>
  </si>
  <si>
    <t>38-08-204.06002-001-1</t>
  </si>
  <si>
    <t>B 027883</t>
  </si>
  <si>
    <t>38-08-204.06002-002-1</t>
  </si>
  <si>
    <t>38-08-204.06002-003-1</t>
  </si>
  <si>
    <t>38-08-204.06002-004-1</t>
  </si>
  <si>
    <t>38-08-204.06002-005-1</t>
  </si>
  <si>
    <t>38-08-204.06002-006-1</t>
  </si>
  <si>
    <t>38-08-204.06002-007-1</t>
  </si>
  <si>
    <t>38-08-204.06002-008-1</t>
  </si>
  <si>
    <t>MARTILLO PERFORADOR</t>
  </si>
  <si>
    <t>38-08-207.06216-001-1</t>
  </si>
  <si>
    <t>B 028513</t>
  </si>
  <si>
    <t>MAKITA</t>
  </si>
  <si>
    <t>HR2470</t>
  </si>
  <si>
    <t>38-04-203.02031-002-1</t>
  </si>
  <si>
    <t xml:space="preserve">MARÍA SOLEDAD MASTACHE </t>
  </si>
  <si>
    <t>B 36</t>
  </si>
  <si>
    <t>38-04-203.02003-002-1</t>
  </si>
  <si>
    <t>38-04-203.02034-001-1</t>
  </si>
  <si>
    <t>CS00981198</t>
  </si>
  <si>
    <t>38-09-203.02022-001-1</t>
  </si>
  <si>
    <t>B 44</t>
  </si>
  <si>
    <t>A45A</t>
  </si>
  <si>
    <t>D2NOCJ78182606A</t>
  </si>
  <si>
    <t>38-10-204.12013-001-1</t>
  </si>
  <si>
    <t>B 027885</t>
  </si>
  <si>
    <t>YAVE STILSON</t>
  </si>
  <si>
    <t>38-10-204.12013-002-1</t>
  </si>
  <si>
    <t>ROJA</t>
  </si>
  <si>
    <t>38-05-203.02045-001-1</t>
  </si>
  <si>
    <t>JESÚS BRUNO CORRALES</t>
  </si>
  <si>
    <t>A 027491</t>
  </si>
  <si>
    <t>ARREA</t>
  </si>
  <si>
    <t>UD112</t>
  </si>
  <si>
    <t>38-06-203.04043-002-1</t>
  </si>
  <si>
    <t>ADRIAN ISRAEL NÁJERA SUÁREZ</t>
  </si>
  <si>
    <t>POSE/11088222</t>
  </si>
  <si>
    <t>MEMPHIS</t>
  </si>
  <si>
    <t>DIR. DE RAMO XXXIII</t>
  </si>
  <si>
    <t>LYON</t>
  </si>
  <si>
    <t>38-06-203.04043-001-1</t>
  </si>
  <si>
    <t>SILLÓN</t>
  </si>
  <si>
    <t>MA. DE JESÚS CASTRO SALGADO</t>
  </si>
  <si>
    <t>CELULAR</t>
  </si>
  <si>
    <t>38-16-204.01010-001-1</t>
  </si>
  <si>
    <t>TF-0726462</t>
  </si>
  <si>
    <t>XPERIA J</t>
  </si>
  <si>
    <t>38-16-204.01010-002-1</t>
  </si>
  <si>
    <t>CAJA FUERTE</t>
  </si>
  <si>
    <t>38-06-203.04004-003</t>
  </si>
  <si>
    <t>POSE/26726824</t>
  </si>
  <si>
    <t xml:space="preserve">SENTRY SAFE </t>
  </si>
  <si>
    <t>SFW12365C/A92350481</t>
  </si>
  <si>
    <t>LASERTJET P3015DN</t>
  </si>
  <si>
    <t>VND3708858</t>
  </si>
  <si>
    <t>38-06-203.02004-002-1</t>
  </si>
  <si>
    <t>VNDN3717911</t>
  </si>
  <si>
    <t>38-05-204.01010-001-1</t>
  </si>
  <si>
    <t>DIR. DE LA MUJER</t>
  </si>
  <si>
    <t>38-13-203.02034-001</t>
  </si>
  <si>
    <t>MARGARITA NUÑEZ CUEVAS</t>
  </si>
  <si>
    <t>ASPIRE 21-621</t>
  </si>
  <si>
    <t xml:space="preserve">TABLET </t>
  </si>
  <si>
    <t>3810-203.02036-001</t>
  </si>
  <si>
    <t>PEDRO LEON PEREZ</t>
  </si>
  <si>
    <t xml:space="preserve"> AU35F4K</t>
  </si>
  <si>
    <t>TJ1525DVQB</t>
  </si>
  <si>
    <t>KOLHER</t>
  </si>
  <si>
    <t>38-08-207.06078-002-1</t>
  </si>
  <si>
    <t>B 032325</t>
  </si>
  <si>
    <t>38-08-207.06078-003-1</t>
  </si>
  <si>
    <t>DIR. DE REG. DE TENENCIA DE LA TIERRA Y VIVIENDA</t>
  </si>
  <si>
    <t>SILLÓN EJECUTIVO</t>
  </si>
  <si>
    <t>38-08-203.04042-001-1</t>
  </si>
  <si>
    <t>DARÍO ROMÁN PINEDA</t>
  </si>
  <si>
    <t>FD324865083F</t>
  </si>
  <si>
    <t>VINIL</t>
  </si>
  <si>
    <t>38-09-203.04041-006-1</t>
  </si>
  <si>
    <t>7B6145D5DF8F</t>
  </si>
  <si>
    <t>PLANA</t>
  </si>
  <si>
    <t>38-09-203.04041-007-1</t>
  </si>
  <si>
    <t>38-09-203.04041-008-1</t>
  </si>
  <si>
    <t>DETECTOR DE BILLETES</t>
  </si>
  <si>
    <t>38-10-207.06220-001-1</t>
  </si>
  <si>
    <t>POSE/12713833</t>
  </si>
  <si>
    <t>ACCUBANKER</t>
  </si>
  <si>
    <t>DIR. DE CONTABILIDAD</t>
  </si>
  <si>
    <t>38-06-203.04038-005-1</t>
  </si>
  <si>
    <t>BULMARO TAPIA SOBERANIS</t>
  </si>
  <si>
    <t>7CF63E7886FB</t>
  </si>
  <si>
    <t>NORTH POLE</t>
  </si>
  <si>
    <t>38-04-203.04042-001-1</t>
  </si>
  <si>
    <t>NICOLÁS GUERRERO GONZÁLEZ</t>
  </si>
  <si>
    <t>FBE596C2B07C</t>
  </si>
  <si>
    <t>AHORRO DE ENERGÍA</t>
  </si>
  <si>
    <t xml:space="preserve">ARCHIVERO </t>
  </si>
  <si>
    <t>38-05-203.04002-001</t>
  </si>
  <si>
    <t>JOSUE CRUZ MANJARREZ VARGAS</t>
  </si>
  <si>
    <t>FACT661</t>
  </si>
  <si>
    <t>METALICO 3 GAV</t>
  </si>
  <si>
    <t>COLOR BEIGE</t>
  </si>
  <si>
    <t xml:space="preserve">PC PORTATIL </t>
  </si>
  <si>
    <t>38-10-203.02022-001</t>
  </si>
  <si>
    <t>HP COMPAQ</t>
  </si>
  <si>
    <t xml:space="preserve">ELITE BOOK 8400 </t>
  </si>
  <si>
    <t>CNU1383CKR</t>
  </si>
  <si>
    <t>POWER SHOT</t>
  </si>
  <si>
    <t>902063036231</t>
  </si>
  <si>
    <t>38-08-203.02022-005-1</t>
  </si>
  <si>
    <t>G400</t>
  </si>
  <si>
    <t>CB27107484</t>
  </si>
  <si>
    <t>TURISMO</t>
  </si>
  <si>
    <t>38-14-203.04006-001-1</t>
  </si>
  <si>
    <t>BBDFE517C241</t>
  </si>
  <si>
    <t>WATER FRESH</t>
  </si>
  <si>
    <t>REGIDURÍA DE DERECHOS HUMANOS Y AT'N AL MIGRANTE</t>
  </si>
  <si>
    <t>38-04-203.04008-002-1</t>
  </si>
  <si>
    <t>TMKA/00000908939</t>
  </si>
  <si>
    <t>MA. SOLEDAD MASTACHE HERNÁNDEZ</t>
  </si>
  <si>
    <t>38-04-203.04062-001-1</t>
  </si>
  <si>
    <t>38-04-203.04041-004-1</t>
  </si>
  <si>
    <t>PLASTICO</t>
  </si>
  <si>
    <t>38-04-203.04041-007-1</t>
  </si>
  <si>
    <t>38-04-203.04041-008-1</t>
  </si>
  <si>
    <t>38-04-203.04041-005-1</t>
  </si>
  <si>
    <t>38-04-203.04041-006-1</t>
  </si>
  <si>
    <t>38-04-203.04009-001-1</t>
  </si>
  <si>
    <t>VIDRIO</t>
  </si>
  <si>
    <t>38-04-203.04009-003-1</t>
  </si>
  <si>
    <t>REGIDURÍA DE DES. SOCIAL</t>
  </si>
  <si>
    <t>38-04-203.04009-002-1</t>
  </si>
  <si>
    <t>REGIDURÍA DE OBRAS PÚBLICAS</t>
  </si>
  <si>
    <t xml:space="preserve">EN L </t>
  </si>
  <si>
    <t>38-04-203.04002-002-1</t>
  </si>
  <si>
    <t>PLANTA DE LUZ</t>
  </si>
  <si>
    <t>38-08-207.06038-001-1</t>
  </si>
  <si>
    <t>B 033486</t>
  </si>
  <si>
    <t>14 HP</t>
  </si>
  <si>
    <t>TINACO SISTERNA</t>
  </si>
  <si>
    <t>38-13-207.06007-001-1</t>
  </si>
  <si>
    <t>B 033130</t>
  </si>
  <si>
    <t>MAXIPILAS</t>
  </si>
  <si>
    <t>1200 LT.</t>
  </si>
  <si>
    <t>38-18-203.0202-001-1</t>
  </si>
  <si>
    <t>A 187</t>
  </si>
  <si>
    <t>HACER</t>
  </si>
  <si>
    <t>V5 572-6410</t>
  </si>
  <si>
    <t>NXMA3AL0103430E96D7600</t>
  </si>
  <si>
    <t>SOPORTE PARA T.V.</t>
  </si>
  <si>
    <t>38-10-207.06009-001-1</t>
  </si>
  <si>
    <t>TMKA/0000090003</t>
  </si>
  <si>
    <t>PEERLESS</t>
  </si>
  <si>
    <t>VENTILADOR</t>
  </si>
  <si>
    <t>38-06-203.04047-003-1</t>
  </si>
  <si>
    <t>83BC7F62A5AC</t>
  </si>
  <si>
    <t>DE PEDESTAL</t>
  </si>
  <si>
    <t>38-06-203.04047-004-1</t>
  </si>
  <si>
    <t>TRITURADORA PARA EGRESOS</t>
  </si>
  <si>
    <t>38-06-203.04040-001</t>
  </si>
  <si>
    <t>SC-170 PERSONL</t>
  </si>
  <si>
    <t>FUMIGADOR</t>
  </si>
  <si>
    <t>38-13-206.01001-002-1</t>
  </si>
  <si>
    <t>B 033150</t>
  </si>
  <si>
    <t>KINRO</t>
  </si>
  <si>
    <t>CON MOTOR</t>
  </si>
  <si>
    <t>38-10-203.02034-001</t>
  </si>
  <si>
    <t>38-18-203.02005-006-1</t>
  </si>
  <si>
    <t>A 168</t>
  </si>
  <si>
    <t>L355</t>
  </si>
  <si>
    <t>S3YK254291</t>
  </si>
  <si>
    <t>CAMIONETA NP 300</t>
  </si>
  <si>
    <t>38-08-205.02007-006-3</t>
  </si>
  <si>
    <t>DB08055</t>
  </si>
  <si>
    <t>3N6AD33C2GK854391</t>
  </si>
  <si>
    <t>TABLET</t>
  </si>
  <si>
    <t>38-18-203.0203-001-1</t>
  </si>
  <si>
    <t>ANKAR</t>
  </si>
  <si>
    <t>ARES</t>
  </si>
  <si>
    <t>38-06-204.09001-005-1</t>
  </si>
  <si>
    <t>MA. DEL CONSUELO MARTÍNEZ TAPIA</t>
  </si>
  <si>
    <t>5BAE67DEC45F</t>
  </si>
  <si>
    <t>JZ250</t>
  </si>
  <si>
    <t>2QL03542</t>
  </si>
  <si>
    <t>38-03-203.04009-004-1</t>
  </si>
  <si>
    <t>TMKA/00000877927</t>
  </si>
  <si>
    <t>VELVET</t>
  </si>
  <si>
    <t>SILLÓN SECRETARIAL</t>
  </si>
  <si>
    <t>38-03-203.04043-003-1</t>
  </si>
  <si>
    <t>IMITACIÓN PIEL</t>
  </si>
  <si>
    <t>38-06-203.04002-002-1</t>
  </si>
  <si>
    <t>POSE/12326117</t>
  </si>
  <si>
    <t>2 GAV</t>
  </si>
  <si>
    <t>A 194</t>
  </si>
  <si>
    <t>LB55</t>
  </si>
  <si>
    <t>S3YK263318</t>
  </si>
  <si>
    <t>RELOJ CHECADOR DE HUELLA</t>
  </si>
  <si>
    <t>38-10-203.04035-001-1</t>
  </si>
  <si>
    <t>TRANSFORMADOR PARA RELOJ BIOMETRICO</t>
  </si>
  <si>
    <t>BATERIA</t>
  </si>
  <si>
    <t xml:space="preserve">12 VOLTS 7 AMPS </t>
  </si>
  <si>
    <t>ENER12V</t>
  </si>
  <si>
    <t>38-13-203.02003-001-1</t>
  </si>
  <si>
    <t>A239</t>
  </si>
  <si>
    <t>SK-9022A</t>
  </si>
  <si>
    <t>DKUSBIBOSC32700E</t>
  </si>
  <si>
    <t>U0037-0</t>
  </si>
  <si>
    <t xml:space="preserve">PC TODO EN UNO </t>
  </si>
  <si>
    <t>Z-105</t>
  </si>
  <si>
    <t>DQSS0AL00134404AD93000</t>
  </si>
  <si>
    <t>A221</t>
  </si>
  <si>
    <t>HP205</t>
  </si>
  <si>
    <t>4CE41005GF</t>
  </si>
  <si>
    <t>38-05-203.02031-004-1</t>
  </si>
  <si>
    <t>FCYRVOAKZ5XKG3</t>
  </si>
  <si>
    <t>SK-2065</t>
  </si>
  <si>
    <t>BCY5T0ACP5Y1K5</t>
  </si>
  <si>
    <t>C.P. FATIMA NASARIO GUSMAN GABARIM</t>
  </si>
  <si>
    <t>A247</t>
  </si>
  <si>
    <t>S2YK232508</t>
  </si>
  <si>
    <t xml:space="preserve">MOUSE </t>
  </si>
  <si>
    <t>38-10-203.02031-008-1</t>
  </si>
  <si>
    <t>A262</t>
  </si>
  <si>
    <t>DC1121100733806D2FK701</t>
  </si>
  <si>
    <t>38-10-203.02034-004-1</t>
  </si>
  <si>
    <t>ASPIRE 2C-105</t>
  </si>
  <si>
    <t>DQSSOALOO13420300D23000</t>
  </si>
  <si>
    <t>38-10-203.02003-008-1</t>
  </si>
  <si>
    <t>DKUSB1B05C321006DCK800</t>
  </si>
  <si>
    <t>38-10-203.02004-003-1</t>
  </si>
  <si>
    <t>A263</t>
  </si>
  <si>
    <t>S3YK318267</t>
  </si>
  <si>
    <t>38-06-203.02003-007-1</t>
  </si>
  <si>
    <t>A273</t>
  </si>
  <si>
    <t>SK9022A</t>
  </si>
  <si>
    <t>DKUSB105C32700E38K800</t>
  </si>
  <si>
    <t>38-06-203.02031-007-1</t>
  </si>
  <si>
    <t>DC1121100934104EF4HS02</t>
  </si>
  <si>
    <t>DQSSOAL00134404A0E3000</t>
  </si>
  <si>
    <t>38-13-203.02005-001-1</t>
  </si>
  <si>
    <t>A287</t>
  </si>
  <si>
    <t>FORZA</t>
  </si>
  <si>
    <t>NT-501</t>
  </si>
  <si>
    <t>38-05-203.02005-001-1</t>
  </si>
  <si>
    <t>C. MARIA DEL ROCIO RIVERA RIVERA</t>
  </si>
  <si>
    <t>A285</t>
  </si>
  <si>
    <t>SMARTBITT</t>
  </si>
  <si>
    <t>SBNB-750</t>
  </si>
  <si>
    <t>221404303765..</t>
  </si>
  <si>
    <t>38-18-203.02005-001-1</t>
  </si>
  <si>
    <t>C.P. RAUL LINCE OSORIO</t>
  </si>
  <si>
    <t>A284</t>
  </si>
  <si>
    <t>221404303764..</t>
  </si>
  <si>
    <t>38-10-203.02005-009-1</t>
  </si>
  <si>
    <t>A286</t>
  </si>
  <si>
    <t>221404305220..</t>
  </si>
  <si>
    <t>38-05-203.02005-002</t>
  </si>
  <si>
    <t>C. FRANCISCO BENITEZ ARAGON</t>
  </si>
  <si>
    <t>A317</t>
  </si>
  <si>
    <t>224104000000..</t>
  </si>
  <si>
    <t>38-05-203.02005-003-1</t>
  </si>
  <si>
    <t>C. JOSE OCTAVIANO DELGADO LINAREZ</t>
  </si>
  <si>
    <t>A314</t>
  </si>
  <si>
    <t>11/082014</t>
  </si>
  <si>
    <t>38-05-203.02005-004-1</t>
  </si>
  <si>
    <t>LIC. IGNACIO DAMIAN LOPEZ TOLOSA</t>
  </si>
  <si>
    <t>A315</t>
  </si>
  <si>
    <t>..221404305222</t>
  </si>
  <si>
    <t>38-16-203.02005-001-1</t>
  </si>
  <si>
    <t>A295</t>
  </si>
  <si>
    <t>221404304997..</t>
  </si>
  <si>
    <t>38-05-203.02005-004</t>
  </si>
  <si>
    <t>C. HORTENCIA PILLADO IBARRA</t>
  </si>
  <si>
    <t>A311</t>
  </si>
  <si>
    <t>SAMRTBITT</t>
  </si>
  <si>
    <t>221404305221..</t>
  </si>
  <si>
    <t>38-10-203.02004-004-1</t>
  </si>
  <si>
    <t>A356</t>
  </si>
  <si>
    <t>S3YK380059</t>
  </si>
  <si>
    <t>38-05-202.02004-003-1</t>
  </si>
  <si>
    <t>A355</t>
  </si>
  <si>
    <t>53YK380025</t>
  </si>
  <si>
    <t>LIC.SILVIANO MENDIOLA PEREZ</t>
  </si>
  <si>
    <t>A451</t>
  </si>
  <si>
    <t>L-210</t>
  </si>
  <si>
    <t>A450</t>
  </si>
  <si>
    <t>A443</t>
  </si>
  <si>
    <t>A449</t>
  </si>
  <si>
    <t>A452</t>
  </si>
  <si>
    <t>A464</t>
  </si>
  <si>
    <t>ACCESS POINT</t>
  </si>
  <si>
    <t>38-01-203.02045-002-1</t>
  </si>
  <si>
    <t>DAP2360</t>
  </si>
  <si>
    <t>38-10-203.04015-002-1</t>
  </si>
  <si>
    <t>PRIME</t>
  </si>
  <si>
    <t>38-10-203.04014-003-1</t>
  </si>
  <si>
    <t>38-01-203.04060-001-1</t>
  </si>
  <si>
    <t>TMKA/00000933190</t>
  </si>
  <si>
    <t>CON DESCANSA BRAZOZ</t>
  </si>
  <si>
    <t>38-14-203.04060-001-1</t>
  </si>
  <si>
    <t>REGIDURÍA DE ABASTO POPULAR Y COMERCIO</t>
  </si>
  <si>
    <t>ARQ. ENRIQUE MARROQUIN PINEDA</t>
  </si>
  <si>
    <t>CRISTAL</t>
  </si>
  <si>
    <t>SRÍA PARTICULAR</t>
  </si>
  <si>
    <t>38-01-203.04042-004-1</t>
  </si>
  <si>
    <t>LIC. FRANCISCO MEJIA CORTES</t>
  </si>
  <si>
    <t>EUROPA</t>
  </si>
  <si>
    <t>DESPACHADOR DE AGUA</t>
  </si>
  <si>
    <t>38-05-203.04006-001-1</t>
  </si>
  <si>
    <t>WHIRLPOOL</t>
  </si>
  <si>
    <t>WK5011Q</t>
  </si>
  <si>
    <t>MAQUINA DE ESCRIBIR</t>
  </si>
  <si>
    <t>38-07-203.04019-001-1</t>
  </si>
  <si>
    <t>POSE/18064555</t>
  </si>
  <si>
    <t>GX6750</t>
  </si>
  <si>
    <t>TELEFONO CELULAR</t>
  </si>
  <si>
    <t>38-06-204.01010-001-1</t>
  </si>
  <si>
    <t>TF-12665678</t>
  </si>
  <si>
    <t xml:space="preserve">XPERIA </t>
  </si>
  <si>
    <t>353933059466859..</t>
  </si>
  <si>
    <t>38-01-204.01010-001-1</t>
  </si>
  <si>
    <t>TF-18893801</t>
  </si>
  <si>
    <t>02/122014</t>
  </si>
  <si>
    <t xml:space="preserve">APPLE </t>
  </si>
  <si>
    <t>IPHONE 6</t>
  </si>
  <si>
    <t>38-01-204.01010-002-1</t>
  </si>
  <si>
    <t>38-01-204.01010-003-1</t>
  </si>
  <si>
    <t>38-01-204.01010-004-1</t>
  </si>
  <si>
    <t>38-01-204.01010-005.1</t>
  </si>
  <si>
    <t>LAMPARA DE RESINA</t>
  </si>
  <si>
    <t>38-13-207.06069-001-1</t>
  </si>
  <si>
    <t>DTE</t>
  </si>
  <si>
    <t>38-08-207.06078-004-1</t>
  </si>
  <si>
    <t>FE1643</t>
  </si>
  <si>
    <t>38-08-207.06077-003-1</t>
  </si>
  <si>
    <t>FE3565</t>
  </si>
  <si>
    <t xml:space="preserve">ANTARIX </t>
  </si>
  <si>
    <t>38-10-206.01014-002</t>
  </si>
  <si>
    <t>FE1808</t>
  </si>
  <si>
    <t>FS-28 STIHL</t>
  </si>
  <si>
    <t>2PM01882</t>
  </si>
  <si>
    <t>38-05-204.09001-003-1</t>
  </si>
  <si>
    <t xml:space="preserve">ESCALERA </t>
  </si>
  <si>
    <t>38-10-204.12090.002</t>
  </si>
  <si>
    <t>A 035374</t>
  </si>
  <si>
    <t>EST-29</t>
  </si>
  <si>
    <t>METAL</t>
  </si>
  <si>
    <t>FE 4766</t>
  </si>
  <si>
    <t>D/ALAM</t>
  </si>
  <si>
    <t xml:space="preserve">48 PULGADAS </t>
  </si>
  <si>
    <t>BOMBA</t>
  </si>
  <si>
    <t>38-07-203.01010-002-1</t>
  </si>
  <si>
    <t>B 016623</t>
  </si>
  <si>
    <t>RASTRO MUNICIPAL</t>
  </si>
  <si>
    <t>38-10-206.01008-003-1</t>
  </si>
  <si>
    <t>A302</t>
  </si>
  <si>
    <t>TRES CUERTOS</t>
  </si>
  <si>
    <t>BICICLETA</t>
  </si>
  <si>
    <t>38-05-205.01003-001-1</t>
  </si>
  <si>
    <t>IWAMQ21285</t>
  </si>
  <si>
    <t>BENO</t>
  </si>
  <si>
    <t>PROGRESSION</t>
  </si>
  <si>
    <t>38-08-205.02005-001</t>
  </si>
  <si>
    <t>H 3167</t>
  </si>
  <si>
    <t>SILVERADO 3500A</t>
  </si>
  <si>
    <t>3GB3C9CG5FG600040</t>
  </si>
  <si>
    <t>1246-2-56201</t>
  </si>
  <si>
    <t>38-10-204.02072-002</t>
  </si>
  <si>
    <t>CLEMENTE CHAVEZ LOPEZ</t>
  </si>
  <si>
    <t>FE 32805</t>
  </si>
  <si>
    <t xml:space="preserve"> HONDA</t>
  </si>
  <si>
    <t>XL20XW</t>
  </si>
  <si>
    <t>6N6851348475</t>
  </si>
  <si>
    <t>38-10-206.01014-012</t>
  </si>
  <si>
    <t>111</t>
  </si>
  <si>
    <t>FS280</t>
  </si>
  <si>
    <t>38-10-206.01014-013</t>
  </si>
  <si>
    <t>STIHL</t>
  </si>
  <si>
    <t>38-16-206.01014-002</t>
  </si>
  <si>
    <t>FE 30589</t>
  </si>
  <si>
    <t>FS-120R</t>
  </si>
  <si>
    <t>38-18-207.06027-001</t>
  </si>
  <si>
    <t>ROYAL</t>
  </si>
  <si>
    <t>ND4015</t>
  </si>
  <si>
    <t>DIRECCIÓN DE LIMPIA</t>
  </si>
  <si>
    <t>COMPACTADOR</t>
  </si>
  <si>
    <t>38-10-205.01014-002-1</t>
  </si>
  <si>
    <t>ROBERTO GONZÁLEZ SANDOVAL</t>
  </si>
  <si>
    <t>CARROCERIA</t>
  </si>
  <si>
    <t>CONTENEDOR DE BASURA</t>
  </si>
  <si>
    <t>38-10-205.02009-001</t>
  </si>
  <si>
    <t>DDLAK</t>
  </si>
  <si>
    <t>38-08-203.02004-008</t>
  </si>
  <si>
    <t>A198</t>
  </si>
  <si>
    <t>S3YK321297</t>
  </si>
  <si>
    <t>A199</t>
  </si>
  <si>
    <t>ZYJH4LF1004642</t>
  </si>
  <si>
    <t>ZYJH4LF10093W</t>
  </si>
  <si>
    <t>ACTIVE COOL</t>
  </si>
  <si>
    <t>940399071076..</t>
  </si>
  <si>
    <t xml:space="preserve">TECLADO </t>
  </si>
  <si>
    <t>38-08-203.02003-009</t>
  </si>
  <si>
    <t>GENIUS</t>
  </si>
  <si>
    <t>BK-0138</t>
  </si>
  <si>
    <t>ZCE82101019</t>
  </si>
  <si>
    <t>38-09-203.02004-004-1</t>
  </si>
  <si>
    <t>A246</t>
  </si>
  <si>
    <t>S3YK321506</t>
  </si>
  <si>
    <t>A241</t>
  </si>
  <si>
    <t>S3YK310273</t>
  </si>
  <si>
    <t>A205</t>
  </si>
  <si>
    <t>DSC</t>
  </si>
  <si>
    <t>38-05-203.02005-005-1</t>
  </si>
  <si>
    <t>ZIGOR</t>
  </si>
  <si>
    <t>EBRO 400AXT</t>
  </si>
  <si>
    <t>38-06-203.02004-004-1</t>
  </si>
  <si>
    <t>S25K529041</t>
  </si>
  <si>
    <t>38-01-203.02005-007-1</t>
  </si>
  <si>
    <t>38-01-203.02005-006-1</t>
  </si>
  <si>
    <t>38-18-203.02005-027-1</t>
  </si>
  <si>
    <t>38-18-203.02005-026-1</t>
  </si>
  <si>
    <t>38-05-203.02002-004-1</t>
  </si>
  <si>
    <t>6CM4341XLY</t>
  </si>
  <si>
    <t>38-058-203.02003-004</t>
  </si>
  <si>
    <t>38-05-203.02031-005-1</t>
  </si>
  <si>
    <t>38-05-203.02001-004</t>
  </si>
  <si>
    <t>100-405/A</t>
  </si>
  <si>
    <t>4C14391NNS</t>
  </si>
  <si>
    <t xml:space="preserve"> 38-06-203.02002-005-1</t>
  </si>
  <si>
    <t>6CM4341XM1</t>
  </si>
  <si>
    <t>100-405LA</t>
  </si>
  <si>
    <t>CK001L246T05W0</t>
  </si>
  <si>
    <t>38-06-203.02003-003-1</t>
  </si>
  <si>
    <t>697737-161</t>
  </si>
  <si>
    <t>BCYSTOAHH7C11G</t>
  </si>
  <si>
    <t>38-06-203.02031-001-1</t>
  </si>
  <si>
    <t>697738-001</t>
  </si>
  <si>
    <t>FCYRV0AHD6XXFY</t>
  </si>
  <si>
    <t>38-06-203.02002-005-1</t>
  </si>
  <si>
    <t>CK001L249T05WO</t>
  </si>
  <si>
    <t>BCYTOAHH7C11G</t>
  </si>
  <si>
    <t>38-05-203.02002-003-1</t>
  </si>
  <si>
    <t>LIC. MONTSERRAT ESPINOZA ARVIZU</t>
  </si>
  <si>
    <t>HSTND-3601A</t>
  </si>
  <si>
    <t>6CM4341YLZ</t>
  </si>
  <si>
    <t>38-05-203-02001-003-1</t>
  </si>
  <si>
    <t>4C14391N66</t>
  </si>
  <si>
    <t>BCYSTOAHH7COCV</t>
  </si>
  <si>
    <t>6977381-001</t>
  </si>
  <si>
    <t>FCYRVOHAGXXXM</t>
  </si>
  <si>
    <t>525K529039</t>
  </si>
  <si>
    <t>38-18-203.02002-005</t>
  </si>
  <si>
    <t>6CM434YLX</t>
  </si>
  <si>
    <t>38-18-203.02001-005.1</t>
  </si>
  <si>
    <t>100-4051A</t>
  </si>
  <si>
    <t>4C143911NGB</t>
  </si>
  <si>
    <t>38-18-203.02003-007-1</t>
  </si>
  <si>
    <t>BCYSTOAHH7C18Y</t>
  </si>
  <si>
    <t>38-18-203.02005-007-1</t>
  </si>
  <si>
    <t>25K526207</t>
  </si>
  <si>
    <t>38-18-203.02032-005-1</t>
  </si>
  <si>
    <t>CFRVOAHDEXTYL</t>
  </si>
  <si>
    <t>38-06-203.02005-001-1</t>
  </si>
  <si>
    <t>38-06-203.02002-001-1</t>
  </si>
  <si>
    <t>HP LV1911</t>
  </si>
  <si>
    <t>38-06-203.02001-001-1</t>
  </si>
  <si>
    <t>COMPAC PC 100-405L</t>
  </si>
  <si>
    <t>4CI4391NPX</t>
  </si>
  <si>
    <t>38-06-203.02003-001-1</t>
  </si>
  <si>
    <t>PR1101U</t>
  </si>
  <si>
    <t>BCYSTOAHH7C11H</t>
  </si>
  <si>
    <t>38-06-203.02032-001-1</t>
  </si>
  <si>
    <t>38-03-203.02002-006-1</t>
  </si>
  <si>
    <t>38-03-203.02001-006-1</t>
  </si>
  <si>
    <t>100-405 LA</t>
  </si>
  <si>
    <t>38-03-203.02003-006-1</t>
  </si>
  <si>
    <t>38-03-203.02031-006-1</t>
  </si>
  <si>
    <t>38-03-203.02005-006-1</t>
  </si>
  <si>
    <t>38-06-203.02002-008-1</t>
  </si>
  <si>
    <t>LV911</t>
  </si>
  <si>
    <t>6CM4341YZM</t>
  </si>
  <si>
    <t>38-06-203.02003-009-1</t>
  </si>
  <si>
    <t>BCYSTOAHH7C18C</t>
  </si>
  <si>
    <t>38-06-203.02031-008-1</t>
  </si>
  <si>
    <t>CTFCYRV0AHD6XXX0</t>
  </si>
  <si>
    <t>38-06-203.02001-008-1</t>
  </si>
  <si>
    <t>100-4054A</t>
  </si>
  <si>
    <t>4C14391NSR</t>
  </si>
  <si>
    <t>38-06-203.02005-006-1</t>
  </si>
  <si>
    <t>IMP. MULTIFUNCIONAL H. P.</t>
  </si>
  <si>
    <t>38-11203.02004-006-1</t>
  </si>
  <si>
    <t>ING. JORGE SALGADO SANTA ANA</t>
  </si>
  <si>
    <t>SNPRC-1401-02</t>
  </si>
  <si>
    <t>CN59EFKOXT</t>
  </si>
  <si>
    <t>38-05-203.02004-001-1</t>
  </si>
  <si>
    <t>C. RAFAEL VILLALOBOS SALAZAR</t>
  </si>
  <si>
    <t>S25K27740</t>
  </si>
  <si>
    <t>LECTOR DE HUELLA</t>
  </si>
  <si>
    <t>38-17-204.08001-001-1</t>
  </si>
  <si>
    <t xml:space="preserve">AIRE ACONDICIONADO </t>
  </si>
  <si>
    <t>38-07-203.04015-001-1</t>
  </si>
  <si>
    <t>1245-1-55101</t>
  </si>
  <si>
    <t xml:space="preserve">CALECO BALISTICO </t>
  </si>
  <si>
    <t>38-07-204.03002-332</t>
  </si>
  <si>
    <t>BALISTICO</t>
  </si>
  <si>
    <t>NEGTRO</t>
  </si>
  <si>
    <t>38-07-204.03002-333</t>
  </si>
  <si>
    <t>38-07-204.03002-334</t>
  </si>
  <si>
    <t>38-07-204.03002-335</t>
  </si>
  <si>
    <t>38-07-204.03002-336</t>
  </si>
  <si>
    <t>38-07-204.03002-338</t>
  </si>
  <si>
    <t>38-07-204.03002-339</t>
  </si>
  <si>
    <t>38-07-204-03002-340</t>
  </si>
  <si>
    <t>38-07-204.03002-241</t>
  </si>
  <si>
    <t>38-07-204.03002-342</t>
  </si>
  <si>
    <t>38-07-204.03002-343</t>
  </si>
  <si>
    <t>38-07-204.03002-344</t>
  </si>
  <si>
    <t>385-07-204.03002-345</t>
  </si>
  <si>
    <t>38-07-204.03002-346</t>
  </si>
  <si>
    <t>38-07-204.03002-347</t>
  </si>
  <si>
    <t>38-07-204.03002-348</t>
  </si>
  <si>
    <t>38-07-204.03002-349</t>
  </si>
  <si>
    <t>38-07-204.03002-350</t>
  </si>
  <si>
    <t>38-07-204.03002-351</t>
  </si>
  <si>
    <t>TROMPETA</t>
  </si>
  <si>
    <t>38-07-204.07008-001-1</t>
  </si>
  <si>
    <t>RADSON</t>
  </si>
  <si>
    <t>GRIN</t>
  </si>
  <si>
    <t>AMPLIFICADOR</t>
  </si>
  <si>
    <t>38-07-204.11006-001-1</t>
  </si>
  <si>
    <t>MITZU</t>
  </si>
  <si>
    <t>PA-8400SB</t>
  </si>
  <si>
    <t>MOTOSIERRA</t>
  </si>
  <si>
    <t>38-07-206.01004-001-1</t>
  </si>
  <si>
    <t>MS290-25</t>
  </si>
  <si>
    <t>38-07-206.01004-002-1</t>
  </si>
  <si>
    <t>38-07-203.01010-001-1</t>
  </si>
  <si>
    <t>FE303</t>
  </si>
  <si>
    <t>MUNICH</t>
  </si>
  <si>
    <t>38-07-207.06028-001</t>
  </si>
  <si>
    <t>A032760</t>
  </si>
  <si>
    <t>BOS-1-1/2</t>
  </si>
  <si>
    <t>38-07-204.02072-001-1</t>
  </si>
  <si>
    <t>FE4895</t>
  </si>
  <si>
    <t>HONDA</t>
  </si>
  <si>
    <t>WL300XH</t>
  </si>
  <si>
    <t>XTZ250</t>
  </si>
  <si>
    <t>28-07-205.01005-030</t>
  </si>
  <si>
    <t>9C6KG0318E001148</t>
  </si>
  <si>
    <t>38-07-205.01005-031</t>
  </si>
  <si>
    <t>9C6KG0319E0011538</t>
  </si>
  <si>
    <t>38-07-205.01005-032</t>
  </si>
  <si>
    <t>9C6KG0311E0011534</t>
  </si>
  <si>
    <t>9C6KG0317E0011540</t>
  </si>
  <si>
    <t>ESCRITORIO EJECUTIVO</t>
  </si>
  <si>
    <t>38-01-203.04008-003-1</t>
  </si>
  <si>
    <t>690B</t>
  </si>
  <si>
    <t>GEBESA</t>
  </si>
  <si>
    <t>PERA/NEGRO</t>
  </si>
  <si>
    <t>38-01-203.04042-003-1</t>
  </si>
  <si>
    <t>NEGRO/GRIS</t>
  </si>
  <si>
    <t>ESCRITORIO EN L</t>
  </si>
  <si>
    <t>38-01203.04008-004-1</t>
  </si>
  <si>
    <t>712B</t>
  </si>
  <si>
    <t>LIBRERO</t>
  </si>
  <si>
    <t>82-01-203.04013-001-1</t>
  </si>
  <si>
    <t>38-01-203-04002-001-1</t>
  </si>
  <si>
    <t>4 GABETAS</t>
  </si>
  <si>
    <t>38-01-203.04034-001-1</t>
  </si>
  <si>
    <t>GENERAL ELECTRIC</t>
  </si>
  <si>
    <t>38-01-203.04006-001-1</t>
  </si>
  <si>
    <t>LIC. HECTOR ALEJANDRO ISLAS PINEDA</t>
  </si>
  <si>
    <t>BL-HRCBS-4</t>
  </si>
  <si>
    <t xml:space="preserve">SECRETARÍA PARTICULAR </t>
  </si>
  <si>
    <t>38-01-203.02004-002</t>
  </si>
  <si>
    <t>FRANCISCO MEJIA CORTES</t>
  </si>
  <si>
    <t>CN49QD30J1</t>
  </si>
  <si>
    <t>38-06-203.04002-001</t>
  </si>
  <si>
    <t>C.P. JUAN SANTANA DIAZ</t>
  </si>
  <si>
    <t>38-04-203.04043-004-1</t>
  </si>
  <si>
    <t>38-05-203.04004-002</t>
  </si>
  <si>
    <t>HONEYWELL</t>
  </si>
  <si>
    <t>38-18-203.04002-001</t>
  </si>
  <si>
    <t>C, JESUS CHAVEZ CASTILLO</t>
  </si>
  <si>
    <t>A506</t>
  </si>
  <si>
    <t>AOC</t>
  </si>
  <si>
    <t>E20705W</t>
  </si>
  <si>
    <t>AASE49A015279</t>
  </si>
  <si>
    <t>38-05-203.02003-013-1</t>
  </si>
  <si>
    <t>820-004614</t>
  </si>
  <si>
    <t>DKUSBIP03K420004DK701</t>
  </si>
  <si>
    <t>38-05-203.02001-012-1</t>
  </si>
  <si>
    <t>X1553740</t>
  </si>
  <si>
    <t>MX20320YDB</t>
  </si>
  <si>
    <t>38-05-203.02031-015-1</t>
  </si>
  <si>
    <t>PRII01U</t>
  </si>
  <si>
    <t>DC1121110742016557K701</t>
  </si>
  <si>
    <t>COMPUTADORA</t>
  </si>
  <si>
    <t>38-05-203.02001-001-1</t>
  </si>
  <si>
    <t>C.P. JUAN RUBEN FLORES MAZON</t>
  </si>
  <si>
    <t>A511</t>
  </si>
  <si>
    <t>ENSAMBLADO</t>
  </si>
  <si>
    <t>940233127821..</t>
  </si>
  <si>
    <t xml:space="preserve">MOUS </t>
  </si>
  <si>
    <t>38-05-203.02032-001-1</t>
  </si>
  <si>
    <t>ACTECK</t>
  </si>
  <si>
    <t>AK3-3000</t>
  </si>
  <si>
    <t>179005400594..</t>
  </si>
  <si>
    <t>38-05-203.02003-002-1</t>
  </si>
  <si>
    <t>1790054005954..</t>
  </si>
  <si>
    <t>38-05-203.02002-001-1</t>
  </si>
  <si>
    <t>A19D300</t>
  </si>
  <si>
    <t>02C5HCKFA03189P</t>
  </si>
  <si>
    <t>A507</t>
  </si>
  <si>
    <t>SK-9626</t>
  </si>
  <si>
    <t>DKUSB107Y42501DFFK800</t>
  </si>
  <si>
    <t>38-05-203.02032-002-1</t>
  </si>
  <si>
    <t>OM-130006M</t>
  </si>
  <si>
    <t>42504F63</t>
  </si>
  <si>
    <t>QCWB335</t>
  </si>
  <si>
    <t>DQSVAAL00442904C733000</t>
  </si>
  <si>
    <t>A500</t>
  </si>
  <si>
    <t>ACTIVECOOL</t>
  </si>
  <si>
    <t>MEGRO</t>
  </si>
  <si>
    <t>940200128348..</t>
  </si>
  <si>
    <t>E2070SWN</t>
  </si>
  <si>
    <t>AASE49A015283</t>
  </si>
  <si>
    <t>38-06-203.02032-001-4</t>
  </si>
  <si>
    <t>1760054005953..</t>
  </si>
  <si>
    <t>38-06-203.302003-001-1</t>
  </si>
  <si>
    <t>38-05-203.02003-001-1</t>
  </si>
  <si>
    <t>A510</t>
  </si>
  <si>
    <t>DQSB1P07940600212K701</t>
  </si>
  <si>
    <t>DC1121100Q401004FA11502</t>
  </si>
  <si>
    <t>2X4270</t>
  </si>
  <si>
    <t>DQGETAL003408000FD6300</t>
  </si>
  <si>
    <t>ELISA NAYELI ROMAN NUÑEZ</t>
  </si>
  <si>
    <t>A504</t>
  </si>
  <si>
    <t>S3YK452661</t>
  </si>
  <si>
    <t>38-01-203.02002-006-1</t>
  </si>
  <si>
    <t>A 532</t>
  </si>
  <si>
    <t>DELL</t>
  </si>
  <si>
    <t>E2214H</t>
  </si>
  <si>
    <t>OF4WW6-74261-4A92JU3B</t>
  </si>
  <si>
    <t>R-PLUS 1300</t>
  </si>
  <si>
    <t>14AL440960</t>
  </si>
  <si>
    <t>38-01-203.02003-006-1</t>
  </si>
  <si>
    <t>AT-3000</t>
  </si>
  <si>
    <t>1760060014866..</t>
  </si>
  <si>
    <t>38-01-203.02031-007-1</t>
  </si>
  <si>
    <t>X4F87798808664</t>
  </si>
  <si>
    <t>38-01-203.02031-006-1</t>
  </si>
  <si>
    <t>ACTECH</t>
  </si>
  <si>
    <t>279309118411..</t>
  </si>
  <si>
    <t>38-08-203.02003-001-1</t>
  </si>
  <si>
    <t>A516</t>
  </si>
  <si>
    <t>1760054005958..</t>
  </si>
  <si>
    <t>E9705</t>
  </si>
  <si>
    <t>HHVE81A002814</t>
  </si>
  <si>
    <t>946233137524..</t>
  </si>
  <si>
    <t>1760054006072..</t>
  </si>
  <si>
    <t>38-08-203.02032-002-1</t>
  </si>
  <si>
    <t xml:space="preserve">BOCINAS PARA EQUIPO DE COMPUTO </t>
  </si>
  <si>
    <t>38-08-203.02033-001-1</t>
  </si>
  <si>
    <t>HHVE81AQO2802</t>
  </si>
  <si>
    <t>940233138827..</t>
  </si>
  <si>
    <t>38-18-203.02005-008-1</t>
  </si>
  <si>
    <t>C.JESUS CHAVEZ CASTILLO</t>
  </si>
  <si>
    <t>A513</t>
  </si>
  <si>
    <t>EPSON ACTEK</t>
  </si>
  <si>
    <t>L305</t>
  </si>
  <si>
    <t>38-18-203.02002-006-1</t>
  </si>
  <si>
    <t>940233126855..</t>
  </si>
  <si>
    <t>38-18-203.02001-006-1</t>
  </si>
  <si>
    <t>ACTEK</t>
  </si>
  <si>
    <t>PALE7NNFLF</t>
  </si>
  <si>
    <t>38-18-203.02003-008-1</t>
  </si>
  <si>
    <t>MOUS</t>
  </si>
  <si>
    <t>LS0T-ASP5371FM</t>
  </si>
  <si>
    <t>9D496312Q</t>
  </si>
  <si>
    <t>MULTIFUNCIONAL</t>
  </si>
  <si>
    <t>38-02-203.02004002-1</t>
  </si>
  <si>
    <t>JESE EDUARDO RANGEL FLORES</t>
  </si>
  <si>
    <t>A3YK446267</t>
  </si>
  <si>
    <t>RACK</t>
  </si>
  <si>
    <t>38-01-203.02046-001-1</t>
  </si>
  <si>
    <t>INTELLINET</t>
  </si>
  <si>
    <t>38-01-203.02046-002-1</t>
  </si>
  <si>
    <t>GA 002106</t>
  </si>
  <si>
    <t>XEROX</t>
  </si>
  <si>
    <t>WC3615</t>
  </si>
  <si>
    <t>SA2T1367276</t>
  </si>
  <si>
    <t>XFX2190</t>
  </si>
  <si>
    <t>FCTY180229</t>
  </si>
  <si>
    <t>38-01-203.02004-004-1</t>
  </si>
  <si>
    <t>A 526</t>
  </si>
  <si>
    <t xml:space="preserve">EPSON </t>
  </si>
  <si>
    <t>S3YK517824</t>
  </si>
  <si>
    <t>38-01-203.02034-001-1</t>
  </si>
  <si>
    <t>C260</t>
  </si>
  <si>
    <t>CS02070824</t>
  </si>
  <si>
    <t>38-01-203.02031-005-1</t>
  </si>
  <si>
    <t>LIC. MARTIN ROMAN TAVARES</t>
  </si>
  <si>
    <t>A547</t>
  </si>
  <si>
    <t>ES14H</t>
  </si>
  <si>
    <t>CN-OF4WW6-74261-44C-44KU</t>
  </si>
  <si>
    <t>AXC-605-M0251</t>
  </si>
  <si>
    <t>DTSRPAL02044000D203000</t>
  </si>
  <si>
    <t>38-05-203.02031-014-1</t>
  </si>
  <si>
    <t>DC1121101C</t>
  </si>
  <si>
    <t>4380ACCFK800</t>
  </si>
  <si>
    <t>38-05-203.02003-012-1</t>
  </si>
  <si>
    <t>DKUSBI07Y</t>
  </si>
  <si>
    <t>4390552AK801</t>
  </si>
  <si>
    <t>A546</t>
  </si>
  <si>
    <t>E20105W</t>
  </si>
  <si>
    <t>AASE49A015057</t>
  </si>
  <si>
    <t>38-05-203.02001-003-1</t>
  </si>
  <si>
    <t>ACTRCK</t>
  </si>
  <si>
    <t>TD-510</t>
  </si>
  <si>
    <t>1760054005957..</t>
  </si>
  <si>
    <t>38-05-203.0232-003-1</t>
  </si>
  <si>
    <t>AAEE49A01263</t>
  </si>
  <si>
    <t>940233128587..</t>
  </si>
  <si>
    <t>17600545955..</t>
  </si>
  <si>
    <t>1760054005955..</t>
  </si>
  <si>
    <t>38-03-203.02004-005-1</t>
  </si>
  <si>
    <t>A540</t>
  </si>
  <si>
    <t>S3YK517917</t>
  </si>
  <si>
    <t>38-01-203.02031-002-1</t>
  </si>
  <si>
    <t>DSR-500N</t>
  </si>
  <si>
    <t>QB5I1E6000036</t>
  </si>
  <si>
    <t xml:space="preserve"> LECTOR DE  HUELLA DIGITAL</t>
  </si>
  <si>
    <t>38-01-203.02031-002</t>
  </si>
  <si>
    <t>RAUL MOYAO BRITO</t>
  </si>
  <si>
    <t>TOPAZ</t>
  </si>
  <si>
    <t>1241-3-51504</t>
  </si>
  <si>
    <t>DIGITALIZADOR DE FIRMA</t>
  </si>
  <si>
    <t>38-01-207.66268-001</t>
  </si>
  <si>
    <t>38-01-203.02004-006</t>
  </si>
  <si>
    <t xml:space="preserve">BROTHER </t>
  </si>
  <si>
    <t>MFC J6720DW</t>
  </si>
  <si>
    <t>MULTIDUNCIONAL</t>
  </si>
  <si>
    <t>38-16-203.02004-003-1</t>
  </si>
  <si>
    <t>GA 002107</t>
  </si>
  <si>
    <t>SA2T137129</t>
  </si>
  <si>
    <t>38-16-203.02002-006-1</t>
  </si>
  <si>
    <t>689B</t>
  </si>
  <si>
    <t>W1952A</t>
  </si>
  <si>
    <t>6CM4212KLO</t>
  </si>
  <si>
    <t>38-16-203.02001-004-1</t>
  </si>
  <si>
    <t>COMPAQ 100</t>
  </si>
  <si>
    <t>4CI42511WWK</t>
  </si>
  <si>
    <t>38-16-203.02003-008-1</t>
  </si>
  <si>
    <t>BCYSTOAHH6M0E4</t>
  </si>
  <si>
    <t>38-16-203.02031-007-1</t>
  </si>
  <si>
    <t>FCYRV0AKZ6LHC8</t>
  </si>
  <si>
    <t>38-16-203.02004-004-1</t>
  </si>
  <si>
    <t>C472C</t>
  </si>
  <si>
    <t>SC8Y024716</t>
  </si>
  <si>
    <t>38-16-203.02034-005-1</t>
  </si>
  <si>
    <t>688B</t>
  </si>
  <si>
    <t>VS14004M14C</t>
  </si>
  <si>
    <t>VS81392197</t>
  </si>
  <si>
    <t>38-16-203.02003-007-1</t>
  </si>
  <si>
    <t>LXH-EKB-10VA</t>
  </si>
  <si>
    <t>38-16-203.02031-006-1</t>
  </si>
  <si>
    <t>SM-885</t>
  </si>
  <si>
    <t>140401609270..</t>
  </si>
  <si>
    <t>C463B</t>
  </si>
  <si>
    <t>S4VY137521</t>
  </si>
  <si>
    <t xml:space="preserve">DIF </t>
  </si>
  <si>
    <t>TOLDO</t>
  </si>
  <si>
    <t>38-16-207.06062-001</t>
  </si>
  <si>
    <t>ICAIG64663</t>
  </si>
  <si>
    <t>CON PAREDES</t>
  </si>
  <si>
    <t>38-16-204.09001-002</t>
  </si>
  <si>
    <t>CANNON</t>
  </si>
  <si>
    <t>38-16203.02004-006</t>
  </si>
  <si>
    <t>VH3K015462</t>
  </si>
  <si>
    <t>TSURU GS I</t>
  </si>
  <si>
    <t>38-16-205.01001-001-1</t>
  </si>
  <si>
    <t>DB08052</t>
  </si>
  <si>
    <t>3N1EB31S2GK335025</t>
  </si>
  <si>
    <t>CAMIONETA FRONTIER</t>
  </si>
  <si>
    <t>38-16-205.02007-006-1</t>
  </si>
  <si>
    <t>DB08062</t>
  </si>
  <si>
    <t>1N6AD0ER4EN765560</t>
  </si>
  <si>
    <t>CAMIONETA URVAN</t>
  </si>
  <si>
    <t>38-16-205.01008-002-1</t>
  </si>
  <si>
    <t>DB07980</t>
  </si>
  <si>
    <t>JN1BE6DS5G9008600</t>
  </si>
  <si>
    <t>CAMIONETA NP300</t>
  </si>
  <si>
    <t>38-08-205.02007-007-1</t>
  </si>
  <si>
    <t>DB08056</t>
  </si>
  <si>
    <t>3N6AD33C7GK854550</t>
  </si>
  <si>
    <t>38-16-205.02007-003-1</t>
  </si>
  <si>
    <t>DB08059</t>
  </si>
  <si>
    <t>3N6AD35C3GK851352</t>
  </si>
  <si>
    <t>38-06-203.302004-005-1</t>
  </si>
  <si>
    <t>A550</t>
  </si>
  <si>
    <t>L555</t>
  </si>
  <si>
    <t>S4VY151408</t>
  </si>
  <si>
    <t>PC TODO RN UNO</t>
  </si>
  <si>
    <t>LIC. GILBERTO SALGADO LOPEZ</t>
  </si>
  <si>
    <t>GA 002264</t>
  </si>
  <si>
    <t>19-20501A</t>
  </si>
  <si>
    <t>3CR42700FH</t>
  </si>
  <si>
    <t>38-18-203.02003-021-1</t>
  </si>
  <si>
    <t>BCYSTOACP6R7XO</t>
  </si>
  <si>
    <t>38-18-203.020314-021-1</t>
  </si>
  <si>
    <t>19-2051A</t>
  </si>
  <si>
    <t>F19205OLAABM46UOCJ</t>
  </si>
  <si>
    <t>3CR4270006</t>
  </si>
  <si>
    <t>BCYSTOACP6R7WU</t>
  </si>
  <si>
    <t>38-18-203.02031-021-1</t>
  </si>
  <si>
    <t>19202501A</t>
  </si>
  <si>
    <t>F192050LAABM46UOCK</t>
  </si>
  <si>
    <t>38-18-203.02034-005-1</t>
  </si>
  <si>
    <t>11 458</t>
  </si>
  <si>
    <t>205GIA</t>
  </si>
  <si>
    <t>4C410052B</t>
  </si>
  <si>
    <t>38-18-203.02034-006-1</t>
  </si>
  <si>
    <t>ACE34904P5</t>
  </si>
  <si>
    <t>38-18-203.02004-001</t>
  </si>
  <si>
    <t>S3YK574104</t>
  </si>
  <si>
    <t>38-01-203.02034-002-1</t>
  </si>
  <si>
    <t>BCYSTOACP6R7WZ</t>
  </si>
  <si>
    <t>3CR42700FF</t>
  </si>
  <si>
    <t>19-2050LA</t>
  </si>
  <si>
    <t>F192050LAABM46V0BD</t>
  </si>
  <si>
    <t>38-06-203.02034-001-1</t>
  </si>
  <si>
    <t>19-205LA</t>
  </si>
  <si>
    <t>3CR42700F9</t>
  </si>
  <si>
    <t>38-10-203.02003-002-1</t>
  </si>
  <si>
    <t>BCYSTOACP6R7WX</t>
  </si>
  <si>
    <t>38-10-203.02032-002-1</t>
  </si>
  <si>
    <t>FCYROCAU5R928</t>
  </si>
  <si>
    <t>19ALL</t>
  </si>
  <si>
    <t>3CR42700FC</t>
  </si>
  <si>
    <t>USB OPTICAL</t>
  </si>
  <si>
    <t>12071030200-A</t>
  </si>
  <si>
    <t>HP 1105</t>
  </si>
  <si>
    <t>BCYSTOACPR7X1</t>
  </si>
  <si>
    <t>C. CESAR ALBERTO ALARCON SANTIAGO</t>
  </si>
  <si>
    <t>A581</t>
  </si>
  <si>
    <t>ARQ. REMIGIO B.G.</t>
  </si>
  <si>
    <t>A583</t>
  </si>
  <si>
    <t>A582</t>
  </si>
  <si>
    <t>A591</t>
  </si>
  <si>
    <t>S25K542492</t>
  </si>
  <si>
    <t>AZC-606MB27</t>
  </si>
  <si>
    <t>DQSUTALOO1441OC</t>
  </si>
  <si>
    <t>38-04-203.02003-001-1</t>
  </si>
  <si>
    <t>OM-130006AK</t>
  </si>
  <si>
    <t>439009BAKYOO</t>
  </si>
  <si>
    <t>38-04-203.02032-001-1</t>
  </si>
  <si>
    <t>OM-130006A/M</t>
  </si>
  <si>
    <t>440032DC</t>
  </si>
  <si>
    <t>A 592</t>
  </si>
  <si>
    <t>S25K529172</t>
  </si>
  <si>
    <t>REGIDURÍA DE SALUD</t>
  </si>
  <si>
    <t>PC. TODO EN UNO</t>
  </si>
  <si>
    <t>A593</t>
  </si>
  <si>
    <t>ZC-606</t>
  </si>
  <si>
    <t>DQS0TAL0014410087963</t>
  </si>
  <si>
    <t>439009BAHYOO</t>
  </si>
  <si>
    <t>38-04-203.02032-00101</t>
  </si>
  <si>
    <t>DC1|1211018</t>
  </si>
  <si>
    <t>DESKTOP</t>
  </si>
  <si>
    <t>ANTIVIRUS</t>
  </si>
  <si>
    <t>C. ROBERTO JAIMES NARVAEZ</t>
  </si>
  <si>
    <t>C.P. MARIA  DE JESUS CASTRO SALGADO</t>
  </si>
  <si>
    <t>A595</t>
  </si>
  <si>
    <t>A549</t>
  </si>
  <si>
    <t>ca415933f629</t>
  </si>
  <si>
    <t>FERIA</t>
  </si>
  <si>
    <t>38-18-203.02034-001</t>
  </si>
  <si>
    <t>A548</t>
  </si>
  <si>
    <t>CS0280179</t>
  </si>
  <si>
    <t>38-18-203.02031-001</t>
  </si>
  <si>
    <t>140603183061..</t>
  </si>
  <si>
    <t>38-16-203.02034-002-1</t>
  </si>
  <si>
    <t>MTRA. AIDA MALENA MARTINEZ REBOLLEDO</t>
  </si>
  <si>
    <t>A 541</t>
  </si>
  <si>
    <t>C502982737</t>
  </si>
  <si>
    <t>38-18-203.02003-002</t>
  </si>
  <si>
    <t>LXTT-EKB-10YA</t>
  </si>
  <si>
    <t>38-18-203.02031-002</t>
  </si>
  <si>
    <t>LXH-MS-10ZA</t>
  </si>
  <si>
    <t>S-406FZ126</t>
  </si>
  <si>
    <t>PSON</t>
  </si>
  <si>
    <t>ESCANER</t>
  </si>
  <si>
    <t>A626</t>
  </si>
  <si>
    <t>COORDINACIÓN DEL AREA DE BARANDILLAS</t>
  </si>
  <si>
    <t>LIC. DENNYS JAVIER  RODRIGUEZ FLORES</t>
  </si>
  <si>
    <t>A613</t>
  </si>
  <si>
    <t>A611</t>
  </si>
  <si>
    <t>S3YK484853</t>
  </si>
  <si>
    <t>A612</t>
  </si>
  <si>
    <t>EJECUCIÓN FISCAL</t>
  </si>
  <si>
    <t>IMPRESORA MULTIFUNCIONAL</t>
  </si>
  <si>
    <t>C.P. JOSE RAUL LINCE OSORIO</t>
  </si>
  <si>
    <t>GA 002317</t>
  </si>
  <si>
    <t>DR. JAVIER MOTA PINEDA</t>
  </si>
  <si>
    <t>GA 002318</t>
  </si>
  <si>
    <t>A 638</t>
  </si>
  <si>
    <t>DC11211018</t>
  </si>
  <si>
    <t>4230492B</t>
  </si>
  <si>
    <t>38-18-203.02003-016-1</t>
  </si>
  <si>
    <t>DKUSBIK03K43901386KY00</t>
  </si>
  <si>
    <t>38-18-203.02034-003-1</t>
  </si>
  <si>
    <t>ASPIRE ZC-606</t>
  </si>
  <si>
    <t>SBQSUTAL0014420039E6300</t>
  </si>
  <si>
    <t xml:space="preserve">C. ELIZABETH MARIA </t>
  </si>
  <si>
    <t>A 615</t>
  </si>
  <si>
    <t>38-07-203.02002-002-1</t>
  </si>
  <si>
    <t>A 639</t>
  </si>
  <si>
    <t>AXC-603-MO29</t>
  </si>
  <si>
    <t>38-07-203.02001-002-1</t>
  </si>
  <si>
    <t>DTSW7AL00450302EDS3000</t>
  </si>
  <si>
    <t>38-07-203.02003-002-1</t>
  </si>
  <si>
    <t>OM-130006A/K</t>
  </si>
  <si>
    <t>45103A2KKT00</t>
  </si>
  <si>
    <t>38-07-203.02032-002-1</t>
  </si>
  <si>
    <t>A/M</t>
  </si>
  <si>
    <t>A 645</t>
  </si>
  <si>
    <t>C. EVA TORRES</t>
  </si>
  <si>
    <t>A631</t>
  </si>
  <si>
    <t>DQSUTAL0044100AF16300</t>
  </si>
  <si>
    <t>38-18-203.02003-023-1</t>
  </si>
  <si>
    <t>DKUSB1K03K</t>
  </si>
  <si>
    <t>4390097FKY00</t>
  </si>
  <si>
    <t>38-18-203.02031-023-1</t>
  </si>
  <si>
    <t>44032C9KY00</t>
  </si>
  <si>
    <t>A 614</t>
  </si>
  <si>
    <t>A625</t>
  </si>
  <si>
    <t>A665</t>
  </si>
  <si>
    <t>A669</t>
  </si>
  <si>
    <t>PC TIDO EN UNO</t>
  </si>
  <si>
    <t>A670</t>
  </si>
  <si>
    <t>ASPIRE 2C606</t>
  </si>
  <si>
    <t>38-06-203.02003-005-1</t>
  </si>
  <si>
    <t>OM--13006A/K</t>
  </si>
  <si>
    <t>439012CY00</t>
  </si>
  <si>
    <t>38-06-203.02031-004</t>
  </si>
  <si>
    <t>OM-13006A/M</t>
  </si>
  <si>
    <t>S3YK484766</t>
  </si>
  <si>
    <t>A668</t>
  </si>
  <si>
    <t>38-07-203.02002-002</t>
  </si>
  <si>
    <t>C. CARLOS ALEJANDRO MARINO COBOS</t>
  </si>
  <si>
    <t>A702</t>
  </si>
  <si>
    <t>V221</t>
  </si>
  <si>
    <t>C6M45213HK</t>
  </si>
  <si>
    <t>38-07-203-02001-002</t>
  </si>
  <si>
    <t>DESK700 G1</t>
  </si>
  <si>
    <t>MXL5112F4J</t>
  </si>
  <si>
    <t>38-07-203.02003-002</t>
  </si>
  <si>
    <t>KU-1156</t>
  </si>
  <si>
    <t>BDMHEOCVB7R3F3</t>
  </si>
  <si>
    <t>38-07-203.02031-002</t>
  </si>
  <si>
    <t>FCMHHOCOWTPJ7B</t>
  </si>
  <si>
    <t>38-07-203.02004-003</t>
  </si>
  <si>
    <t>DATACARD</t>
  </si>
  <si>
    <t>SP75</t>
  </si>
  <si>
    <t>N101769</t>
  </si>
  <si>
    <t>A718</t>
  </si>
  <si>
    <t>ARQ. REMIGIO BENITEZ GONZALEZ</t>
  </si>
  <si>
    <t>A747</t>
  </si>
  <si>
    <t>S3YK463750</t>
  </si>
  <si>
    <t>A746</t>
  </si>
  <si>
    <t>38-05-203.02001-001</t>
  </si>
  <si>
    <t>C. BENITA GARCIA CASILLAS</t>
  </si>
  <si>
    <t>A 747</t>
  </si>
  <si>
    <t>05/06/1015</t>
  </si>
  <si>
    <t>AXE603M027</t>
  </si>
  <si>
    <t>DTSVLAL002451013F63000</t>
  </si>
  <si>
    <t>38-05-203.02002-001</t>
  </si>
  <si>
    <t>V206HQL</t>
  </si>
  <si>
    <t>38-05-203.02003-001</t>
  </si>
  <si>
    <t>SK9626</t>
  </si>
  <si>
    <t>44101EZEK801</t>
  </si>
  <si>
    <t>38-05-203.02032-001</t>
  </si>
  <si>
    <t>CM9023</t>
  </si>
  <si>
    <t>44803585K800</t>
  </si>
  <si>
    <t>A594</t>
  </si>
  <si>
    <t>38-01-203.04015-004-1</t>
  </si>
  <si>
    <t>EVAPORADOR</t>
  </si>
  <si>
    <t>38-01-203.04015-005-1</t>
  </si>
  <si>
    <t>MIRAGE</t>
  </si>
  <si>
    <t>BIEGE</t>
  </si>
  <si>
    <t>38-05-203.04015-002-1</t>
  </si>
  <si>
    <t>L2014171D040062</t>
  </si>
  <si>
    <t>38-05-203.02034-002</t>
  </si>
  <si>
    <t>JUAN MANUEL MARTINEZ CARREON</t>
  </si>
  <si>
    <t>1 1457</t>
  </si>
  <si>
    <t xml:space="preserve">ALL IN ONE </t>
  </si>
  <si>
    <t>38-05-203.02036-001</t>
  </si>
  <si>
    <t>AU35F4K</t>
  </si>
  <si>
    <t>TJ1526F0ZP</t>
  </si>
  <si>
    <t>38-01-203.02004-001</t>
  </si>
  <si>
    <t>VH3K066565</t>
  </si>
  <si>
    <t>38-05-203.02004-004-1</t>
  </si>
  <si>
    <t>VH3K014727</t>
  </si>
  <si>
    <t>VH3KK015443</t>
  </si>
  <si>
    <t>38-05-203.02004-005-1</t>
  </si>
  <si>
    <t>VH3K013189</t>
  </si>
  <si>
    <t>BOMBA DE AGUA</t>
  </si>
  <si>
    <t>38-05-206.01008-002-1</t>
  </si>
  <si>
    <t>ARTURO OCHOA URIBE</t>
  </si>
  <si>
    <t>FE38210</t>
  </si>
  <si>
    <t>2 H9</t>
  </si>
  <si>
    <t>QO-M1115</t>
  </si>
  <si>
    <t>NÓMINA</t>
  </si>
  <si>
    <t>PORTATIL</t>
  </si>
  <si>
    <t>30/12/1014</t>
  </si>
  <si>
    <t>RELOJ CHECADOR</t>
  </si>
  <si>
    <t>38-10-204.11003-002-1</t>
  </si>
  <si>
    <t>KAISER</t>
  </si>
  <si>
    <t>MSA-6515BT</t>
  </si>
  <si>
    <t>ENFRIADOR DE AGUA</t>
  </si>
  <si>
    <t>E58833</t>
  </si>
  <si>
    <t>MA SOLEDAD MASTACHE</t>
  </si>
  <si>
    <t>38-04-203.04015-001-1</t>
  </si>
  <si>
    <t>38-04-203.04015-001</t>
  </si>
  <si>
    <t>LIC. MARTHA G. ROJAS LAGUNAS</t>
  </si>
  <si>
    <t xml:space="preserve">LIC. JOSE EDUARD0 RANGEL FLORES </t>
  </si>
  <si>
    <t>..3AB5CB2100A5</t>
  </si>
  <si>
    <t>LIC. SOFIA LORENA MARTINEZ</t>
  </si>
  <si>
    <t>LIC. GABRIEL GOMEZ OLIVARES</t>
  </si>
  <si>
    <t>CAMIONETA</t>
  </si>
  <si>
    <t>2eff2b334c09</t>
  </si>
  <si>
    <t>1244-2-54201</t>
  </si>
  <si>
    <t>CAJA RECOLECTORA Y EMPACADORA</t>
  </si>
  <si>
    <t>TESORERIA MUNICIPAL</t>
  </si>
  <si>
    <t>1244-9-54902</t>
  </si>
  <si>
    <t>TRICICLO DE 3 LLANTAS</t>
  </si>
  <si>
    <t>LIC. ERICK DE LA CRUZ NUÑRZ.</t>
  </si>
  <si>
    <t>38-10-203.02004-002-1</t>
  </si>
  <si>
    <t>VH3K013113</t>
  </si>
  <si>
    <t>1246-5-56502</t>
  </si>
  <si>
    <t>38-10-204.01005-002</t>
  </si>
  <si>
    <t>ASTRON</t>
  </si>
  <si>
    <t>RS-12A-BB</t>
  </si>
  <si>
    <t>1246-7-56704</t>
  </si>
  <si>
    <t>38-10-204.12090-001</t>
  </si>
  <si>
    <t>FE34522</t>
  </si>
  <si>
    <t>CUPRUM</t>
  </si>
  <si>
    <t>VERDE</t>
  </si>
  <si>
    <t>38-10-204.12090-005</t>
  </si>
  <si>
    <t>DE TIJERA</t>
  </si>
  <si>
    <t>38-10-204.02072-006</t>
  </si>
  <si>
    <t>FE40,749</t>
  </si>
  <si>
    <t>WL20XH</t>
  </si>
  <si>
    <t>VH3K015460</t>
  </si>
  <si>
    <t>38-10-206.01014-014</t>
  </si>
  <si>
    <t>ES-220</t>
  </si>
  <si>
    <t>38-10-206.01014-015</t>
  </si>
  <si>
    <t>3810-207.06216-001</t>
  </si>
  <si>
    <t>FE 36998</t>
  </si>
  <si>
    <t>38-10-204.10090-001</t>
  </si>
  <si>
    <t>FE36998</t>
  </si>
  <si>
    <t>ROJO</t>
  </si>
  <si>
    <t>38-10-204.02072-003</t>
  </si>
  <si>
    <t>38-07-205.02007-005-4</t>
  </si>
  <si>
    <t>DB08054</t>
  </si>
  <si>
    <t>3N6AD33C0GK851733</t>
  </si>
  <si>
    <t>FE 15822</t>
  </si>
  <si>
    <t>REVOLVEDORAS</t>
  </si>
  <si>
    <t>TERMINAL PORTATIL</t>
  </si>
  <si>
    <t>RADIOS</t>
  </si>
  <si>
    <t>C, CARLOS ALEJANDRO</t>
  </si>
  <si>
    <t>1246-6-56604</t>
  </si>
  <si>
    <t>PLANTA DE SOLDAR</t>
  </si>
  <si>
    <t>FE 16282</t>
  </si>
  <si>
    <t>CUBETA DESPACHADORA DE ACEITE</t>
  </si>
  <si>
    <t>38-05-207.06234-002</t>
  </si>
  <si>
    <t>F-1623</t>
  </si>
  <si>
    <t>18 LITORS</t>
  </si>
  <si>
    <t>BOMBA INYECTORA DE GRASA</t>
  </si>
  <si>
    <t>38-05-204.12011-001</t>
  </si>
  <si>
    <t>ING. SAMUEL PEREZ CALVO</t>
  </si>
  <si>
    <t>24 KG</t>
  </si>
  <si>
    <t>FE 16172</t>
  </si>
  <si>
    <t>38-07-204.01005-002</t>
  </si>
  <si>
    <t>TSURU SEDAN GS</t>
  </si>
  <si>
    <t>38-07-205.01001-009-4</t>
  </si>
  <si>
    <t>DB08053</t>
  </si>
  <si>
    <t>3N1EB31S6GK335206</t>
  </si>
  <si>
    <t>C.JORGE VILLANUEVAPALACIOS</t>
  </si>
  <si>
    <t>B1601</t>
  </si>
  <si>
    <t>MEZCLADORA</t>
  </si>
  <si>
    <t>CONTROLES</t>
  </si>
  <si>
    <t>REPRODUCTOR</t>
  </si>
  <si>
    <t xml:space="preserve">BOMBA </t>
  </si>
  <si>
    <t>38-18-207.06028-002</t>
  </si>
  <si>
    <t>JOSE ARTURO OCHOA URIBE</t>
  </si>
  <si>
    <t>A 049230</t>
  </si>
  <si>
    <t>SUMER TRUP</t>
  </si>
  <si>
    <t>COT 16 MM</t>
  </si>
  <si>
    <t>38-18-207.06027-002</t>
  </si>
  <si>
    <t>ND4016</t>
  </si>
  <si>
    <t>D15AKC</t>
  </si>
  <si>
    <t>38-10-206.01008-004</t>
  </si>
  <si>
    <t>C. JAVIER ANTUNEZ REALEÑO</t>
  </si>
  <si>
    <t>SUMERGIBLE</t>
  </si>
  <si>
    <t>3/4HP</t>
  </si>
  <si>
    <t>1247-1-51301</t>
  </si>
  <si>
    <t xml:space="preserve">ELABORACION ESTATUA DE AGUILA CON ESCUDO NACIONAL </t>
  </si>
  <si>
    <t>1251-0-59101</t>
  </si>
  <si>
    <t>SOFTWARE</t>
  </si>
  <si>
    <t>PROGRAMA PRODIM</t>
  </si>
  <si>
    <t>38-08-203.04009-009</t>
  </si>
  <si>
    <t>..041 AL</t>
  </si>
  <si>
    <t>38-08-203.04009-010</t>
  </si>
  <si>
    <t>38-08-203.04009.011</t>
  </si>
  <si>
    <t>38-08-203.04009-012</t>
  </si>
  <si>
    <t>38-08-203.04009-013</t>
  </si>
  <si>
    <t>38-08-203.04009-014</t>
  </si>
  <si>
    <t>38-08-203.04009-015</t>
  </si>
  <si>
    <t>38-08-203.04009-016</t>
  </si>
  <si>
    <t>38-08-203.04009-017</t>
  </si>
  <si>
    <t>08/07/205</t>
  </si>
  <si>
    <t>38-08-203.04009-008</t>
  </si>
  <si>
    <t>.025 AL</t>
  </si>
  <si>
    <t>TACTO PIEL NEGRO</t>
  </si>
  <si>
    <t>38-13-203.04008-001-1</t>
  </si>
  <si>
    <t>EN L COLOR PERA</t>
  </si>
  <si>
    <t>38-07-203.04009-001-1</t>
  </si>
  <si>
    <t>.031 AL</t>
  </si>
  <si>
    <t>C/CAJON PAPELERIA Y ARCHIVERO CON LLAVE</t>
  </si>
  <si>
    <t>38-13-203.04009-001-1</t>
  </si>
  <si>
    <t>..027 AL</t>
  </si>
  <si>
    <t>CAJON PAPELERIA Y ARCHIVERO</t>
  </si>
  <si>
    <t>.024 AL</t>
  </si>
  <si>
    <t>01/072015</t>
  </si>
  <si>
    <t xml:space="preserve">EN COLOR PERA </t>
  </si>
  <si>
    <t>MAMPARA</t>
  </si>
  <si>
    <t>436 A</t>
  </si>
  <si>
    <t>GCH000380</t>
  </si>
  <si>
    <t>S3YK195966</t>
  </si>
  <si>
    <t>38-13-204.10004-001-1</t>
  </si>
  <si>
    <t>715B</t>
  </si>
  <si>
    <t>H319A</t>
  </si>
  <si>
    <t>MBPF220206L</t>
  </si>
  <si>
    <t>C504121604</t>
  </si>
  <si>
    <t>CS02352926</t>
  </si>
  <si>
    <t>A141006147862</t>
  </si>
  <si>
    <t>38-13-203.02034-002-1</t>
  </si>
  <si>
    <t>CS023808817</t>
  </si>
  <si>
    <t>38-13-203.02032-002-1</t>
  </si>
  <si>
    <t>141006147829..</t>
  </si>
  <si>
    <t>38-12-203.02034-003-1</t>
  </si>
  <si>
    <t>CS02309149</t>
  </si>
  <si>
    <t>38-13-203.02032-003-1</t>
  </si>
  <si>
    <t>141006147854..</t>
  </si>
  <si>
    <t>38-13-203.02034-004-1</t>
  </si>
  <si>
    <t>CS02352934</t>
  </si>
  <si>
    <t>38-13-203.02003-004-1</t>
  </si>
  <si>
    <t>38-203.02032-004-1</t>
  </si>
  <si>
    <t>141006147841..</t>
  </si>
  <si>
    <t>DQSYGA20015300014B6900</t>
  </si>
  <si>
    <t>IMPRESORAS</t>
  </si>
  <si>
    <t>38-03-203.02032-001-1</t>
  </si>
  <si>
    <t>A788</t>
  </si>
  <si>
    <t>4230562D</t>
  </si>
  <si>
    <t>38-03-203.02034-001-1</t>
  </si>
  <si>
    <t>DQSUTAL0014420378630</t>
  </si>
  <si>
    <t>38-03-203.02003-001-1</t>
  </si>
  <si>
    <t>OM130006A/K</t>
  </si>
  <si>
    <t>43901323KY00</t>
  </si>
  <si>
    <t>38-08-203.04061-003</t>
  </si>
  <si>
    <t>827 A</t>
  </si>
  <si>
    <t>MMLY6AM001450095378504</t>
  </si>
  <si>
    <t>IMPRESOA</t>
  </si>
  <si>
    <t>38-08-203.02004-002</t>
  </si>
  <si>
    <t>S3YK463751</t>
  </si>
  <si>
    <t>38-08-203-.04061-004</t>
  </si>
  <si>
    <t>38-08-203.02003-003-1</t>
  </si>
  <si>
    <t>AK3-20700</t>
  </si>
  <si>
    <t>..1760053106974</t>
  </si>
  <si>
    <t>AK32700</t>
  </si>
  <si>
    <t>..1760053016974</t>
  </si>
  <si>
    <t xml:space="preserve">A 787 </t>
  </si>
  <si>
    <t>DQSUTAL0014420033F6300</t>
  </si>
  <si>
    <t>4301324KY00</t>
  </si>
  <si>
    <t>LIC. GABRIEL GOMEZ OVIEDO</t>
  </si>
  <si>
    <t>A847</t>
  </si>
  <si>
    <t>38-18-203.02031-008-1</t>
  </si>
  <si>
    <t>CS0516038</t>
  </si>
  <si>
    <t>38-13-203.02004-001</t>
  </si>
  <si>
    <t>LIC. ARMANDO ALQUISIRAS MENEZ</t>
  </si>
  <si>
    <t>A 829</t>
  </si>
  <si>
    <t>S3YK459981</t>
  </si>
  <si>
    <t>A 789</t>
  </si>
  <si>
    <t>S3YK576378</t>
  </si>
  <si>
    <t>CAMIONETA RAM 400</t>
  </si>
  <si>
    <t>38-10-205.02007-002-1</t>
  </si>
  <si>
    <t>PROF. NESTOS EMBRIZ MOTA</t>
  </si>
  <si>
    <t>IB0590</t>
  </si>
  <si>
    <t>CHRYSLER</t>
  </si>
  <si>
    <t>3C7WRAHT9GG127696</t>
  </si>
  <si>
    <t>38-05-203.02034-001</t>
  </si>
  <si>
    <t>LOSE LUIS DE LA PUENTE GONZALEZ</t>
  </si>
  <si>
    <t>HP PRO</t>
  </si>
  <si>
    <t>46S94700DM</t>
  </si>
  <si>
    <t>38-02-203.02004-003-1</t>
  </si>
  <si>
    <t>LIC. JOSE EDUARDO RANGEL FLORES</t>
  </si>
  <si>
    <t>A 828</t>
  </si>
  <si>
    <t>30/06/205</t>
  </si>
  <si>
    <t>S3YK459947</t>
  </si>
  <si>
    <t>38-02-203.02034-002-1</t>
  </si>
  <si>
    <t>SERGIO LEONEL LUGO CATALAN</t>
  </si>
  <si>
    <t>HP20561A0</t>
  </si>
  <si>
    <t>4CE410051Q</t>
  </si>
  <si>
    <t>..0012</t>
  </si>
  <si>
    <t>38-01-203.02004-001-1</t>
  </si>
  <si>
    <t>GA 002256</t>
  </si>
  <si>
    <t>28/01/205</t>
  </si>
  <si>
    <t>A2T136353</t>
  </si>
  <si>
    <t>..0449</t>
  </si>
  <si>
    <t>38-05-203.04015-003</t>
  </si>
  <si>
    <t>1800 BTUS</t>
  </si>
  <si>
    <t>..0494</t>
  </si>
  <si>
    <t>EB03544</t>
  </si>
  <si>
    <t>SENTRA SENSE</t>
  </si>
  <si>
    <t>0041166NIV3N1AB7AD9GL619897</t>
  </si>
  <si>
    <t>EB03546</t>
  </si>
  <si>
    <t>0041166NIV3N1AB7AD1GL623720</t>
  </si>
  <si>
    <t>EB03545</t>
  </si>
  <si>
    <t>0041166NIV3N1AB7AD9GL622301</t>
  </si>
  <si>
    <t>ADAPTACION DE UNIDAD</t>
  </si>
  <si>
    <t>JG03250</t>
  </si>
  <si>
    <t>3N1AB7AD1GL623720</t>
  </si>
  <si>
    <t>OG03079</t>
  </si>
  <si>
    <t>3N1AB7AD9GL619897</t>
  </si>
  <si>
    <t>JG03251</t>
  </si>
  <si>
    <t>3N1AB7AD9GL62230I</t>
  </si>
  <si>
    <t>CHALECOS BALISTICOS</t>
  </si>
  <si>
    <t>MICROFONO</t>
  </si>
  <si>
    <t>38-01-204.11008-001</t>
  </si>
  <si>
    <t>B 1954</t>
  </si>
  <si>
    <t>RADSON (JGO DE 2)</t>
  </si>
  <si>
    <t>MR-292 (INALAMBRICO)</t>
  </si>
  <si>
    <t>38-01-204.11008-002</t>
  </si>
  <si>
    <t>38-01-203.02032-003</t>
  </si>
  <si>
    <t>52307BA9K300</t>
  </si>
  <si>
    <t>PATHFINDER</t>
  </si>
  <si>
    <t>38-01-205.01007-001</t>
  </si>
  <si>
    <t>DB08084</t>
  </si>
  <si>
    <t>5N1AR2MN7GC603107</t>
  </si>
  <si>
    <t>SOPLADORA</t>
  </si>
  <si>
    <t xml:space="preserve">SOFTWARE </t>
  </si>
  <si>
    <t>1254-1-59701</t>
  </si>
  <si>
    <t xml:space="preserve">COMP. AIO HACER Z PC </t>
  </si>
  <si>
    <t>PC 19500</t>
  </si>
  <si>
    <t>SENTRA</t>
  </si>
  <si>
    <t>38-06-205.01001-001</t>
  </si>
  <si>
    <t>DB07979</t>
  </si>
  <si>
    <t>3N1AB7AD4GL633335</t>
  </si>
  <si>
    <t>Formato IF-41</t>
  </si>
  <si>
    <t>H. Ayuntamiento Municipal de Iguala de la independencia Guerrero</t>
  </si>
  <si>
    <t>Descripción o tipo de bién</t>
  </si>
  <si>
    <t>Localización</t>
  </si>
  <si>
    <t>Superficie</t>
  </si>
  <si>
    <t xml:space="preserve">Fecha de adquisición </t>
  </si>
  <si>
    <t>Documento legal de propiedad</t>
  </si>
  <si>
    <t>Situación actual</t>
  </si>
  <si>
    <t>Uso actual</t>
  </si>
  <si>
    <t>1 02 02 04</t>
  </si>
  <si>
    <t>PALACIO MUNICIPAL</t>
  </si>
  <si>
    <t>38-222-001</t>
  </si>
  <si>
    <t>AV. V. GUERRERO No. 1 CENTRO</t>
  </si>
  <si>
    <t xml:space="preserve">8,528 M2 </t>
  </si>
  <si>
    <t>N/S</t>
  </si>
  <si>
    <t>PERIODICO OFICIAL</t>
  </si>
  <si>
    <t>OFICINAS</t>
  </si>
  <si>
    <t>1 02 02 10</t>
  </si>
  <si>
    <t>MUSEO A LA BANDERA Y SANTUARIO A LA PATRIA</t>
  </si>
  <si>
    <t>38-220-001</t>
  </si>
  <si>
    <t>JUAREZ ESQ. MADERO CENTRO</t>
  </si>
  <si>
    <t>1,902 M2</t>
  </si>
  <si>
    <t>S/D</t>
  </si>
  <si>
    <t>MUSEO A LA BANDERA</t>
  </si>
  <si>
    <t>1 02 01 01</t>
  </si>
  <si>
    <t>ZÓCALO</t>
  </si>
  <si>
    <t>38-109-001</t>
  </si>
  <si>
    <t>ENTRE JUAREZ Y ALVAREZ.</t>
  </si>
  <si>
    <t>1 02 02 06</t>
  </si>
  <si>
    <t>MERCADO MUNICIPAL</t>
  </si>
  <si>
    <t>38-244-001</t>
  </si>
  <si>
    <t>ENTRE GALEANA Y SALAZAR</t>
  </si>
  <si>
    <t>17,890 M2</t>
  </si>
  <si>
    <t>MERCADO</t>
  </si>
  <si>
    <t>1-02-02-06</t>
  </si>
  <si>
    <t>TIANGUIS MUNICIPAL</t>
  </si>
  <si>
    <t>ENTRE ALTAMIRANO Y GALEANA</t>
  </si>
  <si>
    <t>12,000 M2</t>
  </si>
  <si>
    <t>TIANGUIS</t>
  </si>
  <si>
    <t>1-02-01-03</t>
  </si>
  <si>
    <t>ALAMEDA</t>
  </si>
  <si>
    <t>38-223-001</t>
  </si>
  <si>
    <t>AL PONIENTE DE LA CIUIDAD</t>
  </si>
  <si>
    <t>4672 M2</t>
  </si>
  <si>
    <t>PARQUE</t>
  </si>
  <si>
    <t>ENTRE MADERO Y REFORMA</t>
  </si>
  <si>
    <t>2635 M2</t>
  </si>
  <si>
    <t>MERCADITO</t>
  </si>
  <si>
    <t>1-02-01-01</t>
  </si>
  <si>
    <t>GLORIETA</t>
  </si>
  <si>
    <t>38-104-001</t>
  </si>
  <si>
    <t>AL SURESTE DE LA CIUDAD</t>
  </si>
  <si>
    <t>1630 M2</t>
  </si>
  <si>
    <t>MONUMENTO A LA CONSUMACIÓN</t>
  </si>
  <si>
    <t>CENTRO DE LA CIUDAD</t>
  </si>
  <si>
    <t xml:space="preserve">                                                                    </t>
  </si>
  <si>
    <t>MONUMENTO</t>
  </si>
  <si>
    <t>1-02-01-06</t>
  </si>
  <si>
    <t>MONUMENTO TIPO ACUEDUCTO</t>
  </si>
  <si>
    <t>ALDAMA ESQ. CARRETERA</t>
  </si>
  <si>
    <t>320 M2</t>
  </si>
  <si>
    <t>1-02-01-02</t>
  </si>
  <si>
    <t>PANTEÓN (COMPRA HECHA A PARTICULAR</t>
  </si>
  <si>
    <t>49,421.19 M2</t>
  </si>
  <si>
    <t>PANTEÓN</t>
  </si>
  <si>
    <t>1-02-02-07</t>
  </si>
  <si>
    <t>RASTRO MUNICIPAL NUEVO</t>
  </si>
  <si>
    <t>38-225-001</t>
  </si>
  <si>
    <t>AL NORTE DE LA CIUDAD. PRIV. DE HIDALGO</t>
  </si>
  <si>
    <t>20,000 M2</t>
  </si>
  <si>
    <t>ACTA DE DONACIÓN</t>
  </si>
  <si>
    <t>RASTRO</t>
  </si>
  <si>
    <t>1-02-02-10</t>
  </si>
  <si>
    <t>LIENZO CHARRO</t>
  </si>
  <si>
    <t>38-224-001</t>
  </si>
  <si>
    <t>BOULEVAR H. COLEGIO MILITAR</t>
  </si>
  <si>
    <t>17,062 M2</t>
  </si>
  <si>
    <t>PARQUE D.I.F.</t>
  </si>
  <si>
    <t>25,210 M2</t>
  </si>
  <si>
    <t>D.I.F.</t>
  </si>
  <si>
    <t>1-02-01-04</t>
  </si>
  <si>
    <t>UNIDAD DEPORTIVA</t>
  </si>
  <si>
    <t>38-229-001</t>
  </si>
  <si>
    <t>34,126 M2</t>
  </si>
  <si>
    <t>MODULO Y MONUMENTO PATRIA</t>
  </si>
  <si>
    <t>FTE. ESTRELLA DE ORO</t>
  </si>
  <si>
    <t>ESTACIÓN DE BOMBEROS, CLUB ROTARIO DE IGUALA A.C.</t>
  </si>
  <si>
    <t>C. MARIANO HERRERA</t>
  </si>
  <si>
    <t>416 y 235 M2</t>
  </si>
  <si>
    <t>ESTACIÓN DE BOMBEROS</t>
  </si>
  <si>
    <t>ESTADIO AMBROSIO FIGUEROA</t>
  </si>
  <si>
    <t>CARR. MEX-ACA.</t>
  </si>
  <si>
    <t>ESTADIO</t>
  </si>
  <si>
    <t>1-02-01-05</t>
  </si>
  <si>
    <t>PREDIO PLAN DE AYALA</t>
  </si>
  <si>
    <t>AL NOROESTES DE LA CIUDAD</t>
  </si>
  <si>
    <t>215 M2</t>
  </si>
  <si>
    <t>AREA VERDE</t>
  </si>
  <si>
    <t>PREDIO LAS PALMAS</t>
  </si>
  <si>
    <t>38-244-002</t>
  </si>
  <si>
    <t>2830.02 M2</t>
  </si>
  <si>
    <t>PREDIO AMPLIACIÓN MA. DEL CARMEN</t>
  </si>
  <si>
    <t>38-244-003</t>
  </si>
  <si>
    <t xml:space="preserve">AL NORTE DE LA CIUDAD </t>
  </si>
  <si>
    <t>1500.90 M2</t>
  </si>
  <si>
    <t>CANCHA DE BASQUET</t>
  </si>
  <si>
    <t>PREDIO FRACCIONAMIENTO LOS CHOCOLINES</t>
  </si>
  <si>
    <t>38-244-004</t>
  </si>
  <si>
    <t>450, 00 M2</t>
  </si>
  <si>
    <t>UNIDAD MÉDICA</t>
  </si>
  <si>
    <t>PREDIO LOS CIRIANES</t>
  </si>
  <si>
    <t>38-244-005</t>
  </si>
  <si>
    <t>AL NORTE DE LA CIUDAD</t>
  </si>
  <si>
    <t>1695 M2</t>
  </si>
  <si>
    <t>PREDIO CATALINA DOMINGUEZ DE RUEDA</t>
  </si>
  <si>
    <t>38-244-006</t>
  </si>
  <si>
    <t>235 M2</t>
  </si>
  <si>
    <t>TINACO ACUAFERICO</t>
  </si>
  <si>
    <t>38-244-007</t>
  </si>
  <si>
    <t>264 M2</t>
  </si>
  <si>
    <t>PARQUE VEHICULAR</t>
  </si>
  <si>
    <t>PREDIO AMPLIACIÓN ADRIAN CASTREJÓN</t>
  </si>
  <si>
    <t>38-244-008</t>
  </si>
  <si>
    <t>AL SUROESTE DE LA CIUDAD</t>
  </si>
  <si>
    <t>2336.25 M2</t>
  </si>
  <si>
    <t>CANCHA Y AREAS VERDES</t>
  </si>
  <si>
    <t>PREDIO MARTIRES DEL SNTE</t>
  </si>
  <si>
    <t>38-244-009</t>
  </si>
  <si>
    <t>AL SUR DE LA CIUDAD</t>
  </si>
  <si>
    <t>3400.11 M2</t>
  </si>
  <si>
    <t>PREDIO BERNARDO COBOS</t>
  </si>
  <si>
    <t>38-244-010</t>
  </si>
  <si>
    <t>3238.31 M2</t>
  </si>
  <si>
    <t>CANCHA DE FUTBOL</t>
  </si>
  <si>
    <t>PREDIO LINDA VISTA</t>
  </si>
  <si>
    <t>38-244-011</t>
  </si>
  <si>
    <t>AL ORIENTE DE LA CIUDAD</t>
  </si>
  <si>
    <t>25, 523.64 M2</t>
  </si>
  <si>
    <t>1-02-02-04</t>
  </si>
  <si>
    <t>COMISARIA DE COACOYULA</t>
  </si>
  <si>
    <t>DOMICILIO CONOCIDO</t>
  </si>
  <si>
    <t>144 M2</t>
  </si>
  <si>
    <t>COMISARIA</t>
  </si>
  <si>
    <t>COMISARIA DE SANTA TERESA</t>
  </si>
  <si>
    <t>220 M2</t>
  </si>
  <si>
    <t>COMISARÍA</t>
  </si>
  <si>
    <t>COMISARÍA DE TUXPAN</t>
  </si>
  <si>
    <t>65.60 M2</t>
  </si>
  <si>
    <t>COMISARÍA DE ZACACOYUCA</t>
  </si>
  <si>
    <t>1012 M2</t>
  </si>
  <si>
    <t>COMISARÍA DE TOMATAL</t>
  </si>
  <si>
    <t>431 M2</t>
  </si>
  <si>
    <t>COMISARÍA DE PLATANILLO</t>
  </si>
  <si>
    <t>944 M2</t>
  </si>
  <si>
    <t>COMISARÍA DE ALVARO OBREGÓN</t>
  </si>
  <si>
    <t>99 M2</t>
  </si>
  <si>
    <t>COMISARÍA DE METLAPA</t>
  </si>
  <si>
    <t>1657.50 M2</t>
  </si>
  <si>
    <t>COMISARÍA DE TEPOCHICA</t>
  </si>
  <si>
    <t>2400 M2</t>
  </si>
  <si>
    <t>COMISARÍAS</t>
  </si>
  <si>
    <t>COMISARÍA DE PANTLA DEL ZAPOTAL</t>
  </si>
  <si>
    <t>1890 M2</t>
  </si>
  <si>
    <t>COMISARÍA JOYA DE PANTLA</t>
  </si>
  <si>
    <t>300 M2</t>
  </si>
  <si>
    <t>COMISARÍA DE CEJA BLANCA</t>
  </si>
  <si>
    <t>38-244-012</t>
  </si>
  <si>
    <t>400 M2</t>
  </si>
  <si>
    <t>COMISARÍA EL NARANJO</t>
  </si>
  <si>
    <t>38-244-013</t>
  </si>
  <si>
    <t>COMISARÍA DE AHUEHUEPAN</t>
  </si>
  <si>
    <t>38-244-014</t>
  </si>
  <si>
    <t>COMISARÍA DE TONALAPA DEL NORTE</t>
  </si>
  <si>
    <t>38-244-015</t>
  </si>
  <si>
    <t>266.50 M2</t>
  </si>
  <si>
    <t>COMISARÍA DE OLEA</t>
  </si>
  <si>
    <t>38-244-016</t>
  </si>
  <si>
    <t>DELEGACIÓN DE LA COL. 24 DE FEB.</t>
  </si>
  <si>
    <t>582 M2</t>
  </si>
  <si>
    <t>DELEGACIÓN</t>
  </si>
  <si>
    <t>DELEGACIÓN DE LA COL. C.N.O.P.</t>
  </si>
  <si>
    <t>DELEGACIÓN DE LA COL. VILLA DE GUADALUPE</t>
  </si>
  <si>
    <t>107.78 M2</t>
  </si>
  <si>
    <t>PREDIO RÚSTICO DENOMINADO INGERTO A TOPULA.</t>
  </si>
  <si>
    <t>SUROESTE DE LA CIUDAD</t>
  </si>
  <si>
    <t>42, 867 M2</t>
  </si>
  <si>
    <t>PREDIO</t>
  </si>
  <si>
    <t>PREDIO RÚSTICO PARA PLANTA TRATADORA DE AGUA</t>
  </si>
  <si>
    <t>38,783 M2</t>
  </si>
  <si>
    <t>CENTRO DE SALUD</t>
  </si>
  <si>
    <t>JUAREZ No 25 IGUALA, GRO.</t>
  </si>
  <si>
    <t>CENTRO DE SALUD COL SAN JOSE</t>
  </si>
  <si>
    <t>PRIV. NICARAGUA ESQ. RIO LERMA</t>
  </si>
  <si>
    <t>140 M2</t>
  </si>
  <si>
    <t>CENTRO DE SALUD COL. 24 DE FEB.</t>
  </si>
  <si>
    <t>COL. 24 DE FEB.</t>
  </si>
  <si>
    <t>480 M2</t>
  </si>
  <si>
    <t>CENTRO DE SALUD DE LA COL. INSURGENTES</t>
  </si>
  <si>
    <t>TLALIXTLAHUACA COL. INSURGENTES</t>
  </si>
  <si>
    <t>1163 M2</t>
  </si>
  <si>
    <t>CENTRO DE SALUD COL. VILLA DE GUADALUPE</t>
  </si>
  <si>
    <t>COL. VILLA DE GUADALUPE</t>
  </si>
  <si>
    <t>160.68 M2</t>
  </si>
  <si>
    <t>CENTRO DE SALUD DE LA COL. C.N.O.P.</t>
  </si>
  <si>
    <t>JUNTO A LA CANCHA DE LA COL. C.N.O.P.</t>
  </si>
  <si>
    <t>617.50 M2</t>
  </si>
  <si>
    <t>CENTRO DE SALUD DE LA COMUNIDAD DE TUXPAN</t>
  </si>
  <si>
    <t>COMUNIDAD DE TUXPAN</t>
  </si>
  <si>
    <t>1184.30 M2</t>
  </si>
  <si>
    <t>CENTRO DE SALUD DE LA COMUNIDAD DE SANTA TERESA</t>
  </si>
  <si>
    <t>COMUNIDAD DE SANTA TERESA</t>
  </si>
  <si>
    <t>244 M2</t>
  </si>
  <si>
    <t>CENTRO DE SALUD DE LA COM. DE COACOYULA</t>
  </si>
  <si>
    <t>COM. DE COACOYULA</t>
  </si>
  <si>
    <t>937 M2</t>
  </si>
  <si>
    <t>CENTRO DE SALUD DE LA COM. DE ZACACOYUCA</t>
  </si>
  <si>
    <t>COM. DE ZACACOYUCA</t>
  </si>
  <si>
    <t>636 M2</t>
  </si>
  <si>
    <t>1-02-02-01</t>
  </si>
  <si>
    <t>TALLER DEL PARQUE VEHICULAR. (BLOQUERA)</t>
  </si>
  <si>
    <t>38-242-001</t>
  </si>
  <si>
    <t>PROL. DE HIDALGO</t>
  </si>
  <si>
    <t>TALLER</t>
  </si>
  <si>
    <t>Total</t>
  </si>
  <si>
    <t>H. Ayuntamiento de Iguala de la Independencia Guerrero</t>
  </si>
  <si>
    <t>Conciliación de los registros contables con el inventario  físico de los bienes patrimoniales</t>
  </si>
  <si>
    <t>CUENTA</t>
  </si>
  <si>
    <t>REGISTRO EN LIBROS</t>
  </si>
  <si>
    <t>VALOR DEL INVENTARIO</t>
  </si>
  <si>
    <t>DIFERENCIA</t>
  </si>
  <si>
    <t xml:space="preserve">H. Ayuntamiento Municipio de Iguala de la Independencia Guerrero </t>
  </si>
  <si>
    <t>Dependencia propietaria del bien</t>
  </si>
  <si>
    <t>Descripción o tipo del bien</t>
  </si>
  <si>
    <t>Descripción o  marca</t>
  </si>
  <si>
    <t>Núm. de serie</t>
  </si>
  <si>
    <t xml:space="preserve">Totales: </t>
  </si>
  <si>
    <t xml:space="preserve">Total del registro contable                         </t>
  </si>
  <si>
    <t>H. Ayuntamiento Municipio de Iguala de la Independencia Guerrero</t>
  </si>
  <si>
    <t>COMPUTADORA ENSAMBLADA</t>
  </si>
  <si>
    <t>38-05-203.02001-005</t>
  </si>
  <si>
    <t>MMLTYR0035510CE8142049166HOI</t>
  </si>
  <si>
    <t>CATASTRO</t>
  </si>
  <si>
    <t>38-06-203.04019-001</t>
  </si>
  <si>
    <t>H EDUARDO ROMAN JAIMES</t>
  </si>
  <si>
    <t>D5K173609</t>
  </si>
  <si>
    <t>COMPUTADORAS</t>
  </si>
  <si>
    <t>38-06-203.02034-002</t>
  </si>
  <si>
    <t>TPC0031-22</t>
  </si>
  <si>
    <t>8CC62307LX</t>
  </si>
  <si>
    <t>30-06-203-02032.025</t>
  </si>
  <si>
    <t>8CC6220YJK</t>
  </si>
  <si>
    <t>38-06-203.02034-004</t>
  </si>
  <si>
    <t>8CC6220YJR</t>
  </si>
  <si>
    <t>CENTRO CULTURAL LA PERGOLA</t>
  </si>
  <si>
    <t>PEDRO PIZA CASIANO</t>
  </si>
  <si>
    <t>CANON POW</t>
  </si>
  <si>
    <t>ELPH340HS</t>
  </si>
  <si>
    <t>SUMADORA USO RUDO</t>
  </si>
  <si>
    <t>38-06-203.04038-010</t>
  </si>
  <si>
    <t>IVAN RABIELA VELEZ</t>
  </si>
  <si>
    <t>PRINTAFORD</t>
  </si>
  <si>
    <t>38-06-203.04038-011</t>
  </si>
  <si>
    <t>38-06-203.04038-012</t>
  </si>
  <si>
    <t>38-06-203.04038-013</t>
  </si>
  <si>
    <t>38-06-203.04038-014</t>
  </si>
  <si>
    <t>38-06-203.04038-015</t>
  </si>
  <si>
    <t>38-06-203.04038-016</t>
  </si>
  <si>
    <t>LASER JET M201 DW</t>
  </si>
  <si>
    <t>VND3408391</t>
  </si>
  <si>
    <t>COLPLADEMUNI</t>
  </si>
  <si>
    <t>38-01-203-02002.1</t>
  </si>
  <si>
    <t>OCTAVIO LOPEZ URIZA</t>
  </si>
  <si>
    <t>HIP-HOP</t>
  </si>
  <si>
    <t>ARCHIVERO METALICO DE 4 GAVETAS</t>
  </si>
  <si>
    <t>38-11-203.04002-002</t>
  </si>
  <si>
    <t>DESARROLLO RURAL</t>
  </si>
  <si>
    <t>RETROEXCAVADORA</t>
  </si>
  <si>
    <t>38-18-205.01010-002-3</t>
  </si>
  <si>
    <t>JOSE JESUS SALGADO MARCHAN</t>
  </si>
  <si>
    <t>CASE</t>
  </si>
  <si>
    <t>580 SUPER M</t>
  </si>
  <si>
    <t>N6C410582</t>
  </si>
  <si>
    <t>38-08-203.04009-001</t>
  </si>
  <si>
    <t>RAQUEL FLORES MUÑOZ</t>
  </si>
  <si>
    <t>OVAL/3CAJONES</t>
  </si>
  <si>
    <t>FORMAICA CAFÉ</t>
  </si>
  <si>
    <t>ESCRITORIO SECRETARIAL CON CAJONES</t>
  </si>
  <si>
    <t>38-08-203.04009-002</t>
  </si>
  <si>
    <t>38-06-203.04038-009</t>
  </si>
  <si>
    <t>IMPRESORA MULTIFUNCIONAL TINTA CONTINUA</t>
  </si>
  <si>
    <t>38-08-203.02004-003</t>
  </si>
  <si>
    <t>L575</t>
  </si>
  <si>
    <t>W98Y049009</t>
  </si>
  <si>
    <t>38-09-204.09001-001</t>
  </si>
  <si>
    <t>POWER SHOT 2197</t>
  </si>
  <si>
    <t>20140404CA27</t>
  </si>
  <si>
    <t>20150105CA18</t>
  </si>
  <si>
    <t>38-08-204.09001-002</t>
  </si>
  <si>
    <t>20140317CA27</t>
  </si>
  <si>
    <t xml:space="preserve">CAMARA  </t>
  </si>
  <si>
    <t>38-08-204.09001-004</t>
  </si>
  <si>
    <t>NIKON</t>
  </si>
  <si>
    <t>AW130</t>
  </si>
  <si>
    <t>38-08-204.09001-005</t>
  </si>
  <si>
    <t>38-08-204.09001-006</t>
  </si>
  <si>
    <t>38-06-204.09001-003</t>
  </si>
  <si>
    <t>ROSENDO OCAMPO REYES</t>
  </si>
  <si>
    <t>38-06-204.09001-004</t>
  </si>
  <si>
    <t>38-06-204.09001-005</t>
  </si>
  <si>
    <t>GPS</t>
  </si>
  <si>
    <t>38-08-207.06271-001</t>
  </si>
  <si>
    <t>FNC4BM00167</t>
  </si>
  <si>
    <t>IMPRESORA INHALAMBRICA</t>
  </si>
  <si>
    <t>38-08-203.02004-004</t>
  </si>
  <si>
    <t>VH3K065694</t>
  </si>
  <si>
    <t>38-08-203.02004-005</t>
  </si>
  <si>
    <t>VH3K013083</t>
  </si>
  <si>
    <t>LAP TOP</t>
  </si>
  <si>
    <t>X455L</t>
  </si>
  <si>
    <t>38-08-203.02022-003</t>
  </si>
  <si>
    <t>F3N0WU036814105</t>
  </si>
  <si>
    <t>38-09-206.01004-001</t>
  </si>
  <si>
    <t>FA106</t>
  </si>
  <si>
    <t>MOT-4520</t>
  </si>
  <si>
    <t>58-13-203.02022-001</t>
  </si>
  <si>
    <t>MARGARITA NUÑEZ GOMEZ</t>
  </si>
  <si>
    <t>RT3290-02</t>
  </si>
  <si>
    <t>CND53218QV</t>
  </si>
  <si>
    <t>MFC-J480DW</t>
  </si>
  <si>
    <t>B3QT77H505</t>
  </si>
  <si>
    <t>38.13-203.05009-001</t>
  </si>
  <si>
    <t>BLANCA</t>
  </si>
  <si>
    <t>178 X 178</t>
  </si>
  <si>
    <t>38-06-203.04016-002</t>
  </si>
  <si>
    <t>ESK798801</t>
  </si>
  <si>
    <t>38-06-203.02046-003</t>
  </si>
  <si>
    <t>PRINTAFORM</t>
  </si>
  <si>
    <t>BLANCA1444</t>
  </si>
  <si>
    <t>38-06-203.02046-004</t>
  </si>
  <si>
    <t>38-06-203.02046-005</t>
  </si>
  <si>
    <t>38-06-203.02046-006</t>
  </si>
  <si>
    <t>ARCHIEVRO DE 4 GAVETAS REFORSADO</t>
  </si>
  <si>
    <t>38-06-203.04002-006</t>
  </si>
  <si>
    <t xml:space="preserve">4 GAVETAS </t>
  </si>
  <si>
    <t>GRIS METALICO</t>
  </si>
  <si>
    <t>CAJA FUERTE REFORZADA METALICA</t>
  </si>
  <si>
    <t>38-06-203.04004-001</t>
  </si>
  <si>
    <t>METALICA</t>
  </si>
  <si>
    <t xml:space="preserve">COMPUTADORA </t>
  </si>
  <si>
    <t>RTL-8188EE</t>
  </si>
  <si>
    <t>8CC5350XYM</t>
  </si>
  <si>
    <t>DQSZ2AL00750901ZA83000</t>
  </si>
  <si>
    <t>38-06-203.02034.003</t>
  </si>
  <si>
    <t>TPC-Q022-19</t>
  </si>
  <si>
    <t>8CC5350Y98</t>
  </si>
  <si>
    <t>38-06-203.02004-008</t>
  </si>
  <si>
    <t>VH3K071332</t>
  </si>
  <si>
    <t>38-06-203.02004-007</t>
  </si>
  <si>
    <t>VH3K066566</t>
  </si>
  <si>
    <t>COMPUTADORA OLL IN ONE</t>
  </si>
  <si>
    <t xml:space="preserve">ACER </t>
  </si>
  <si>
    <t>OLL IN ONE</t>
  </si>
  <si>
    <t>ELPH 340</t>
  </si>
  <si>
    <t>PC ENSAMBLADA</t>
  </si>
  <si>
    <t xml:space="preserve"> AIRE ACONDICIONADO</t>
  </si>
  <si>
    <t>LICENCIA DE USO DE SOFTWARE</t>
  </si>
  <si>
    <t>WEBPRED</t>
  </si>
  <si>
    <t>38-06-203.04006-002</t>
  </si>
  <si>
    <t>JESUS ROMERO VALLE</t>
  </si>
  <si>
    <t>GXCP57W</t>
  </si>
  <si>
    <t>16081529NMN3728</t>
  </si>
  <si>
    <t>16081529NMN0445</t>
  </si>
  <si>
    <t xml:space="preserve">IMPRESORA MULTIFUNCIONAL  ALIMENTADOR MULTIPLE </t>
  </si>
  <si>
    <t>38-06-203.02004-001</t>
  </si>
  <si>
    <t>W98Y049174</t>
  </si>
  <si>
    <t xml:space="preserve">PROYECTOR 3000 </t>
  </si>
  <si>
    <t>38-01-204.10004-002</t>
  </si>
  <si>
    <t>LUMENES HD</t>
  </si>
  <si>
    <t>IN112A</t>
  </si>
  <si>
    <t>BMYB50601481</t>
  </si>
  <si>
    <t>FORTASEC</t>
  </si>
  <si>
    <t>38-06-203.04002-003</t>
  </si>
  <si>
    <t>ADRIAN ISRAEL  NAJERA SUAREZ</t>
  </si>
  <si>
    <t>BEXAAOACP</t>
  </si>
  <si>
    <t>8CC350TK4</t>
  </si>
  <si>
    <t>38-06-203.02004-002</t>
  </si>
  <si>
    <t>L565</t>
  </si>
  <si>
    <t>VJDY034884</t>
  </si>
  <si>
    <t>INAPAM</t>
  </si>
  <si>
    <t>38-13-203.04002-003</t>
  </si>
  <si>
    <t>C755</t>
  </si>
  <si>
    <t>6 GAVETAS</t>
  </si>
  <si>
    <t>MIGUEL ANGEL SALGADO MARTINEZ</t>
  </si>
  <si>
    <t>C757</t>
  </si>
  <si>
    <t>5 GAVETAS</t>
  </si>
  <si>
    <t xml:space="preserve">AIRE ACONDICIONADO MINISPLIT </t>
  </si>
  <si>
    <t>TN/220</t>
  </si>
  <si>
    <t>CXF261F7121500594</t>
  </si>
  <si>
    <t xml:space="preserve">LAP TOP </t>
  </si>
  <si>
    <t>38-01-203.02022-002</t>
  </si>
  <si>
    <t>15AY009LA</t>
  </si>
  <si>
    <t>CND6337MF7</t>
  </si>
  <si>
    <t>38-01-203.02022-003</t>
  </si>
  <si>
    <t>CND6337MDR</t>
  </si>
  <si>
    <t>38-01-203.02022-004</t>
  </si>
  <si>
    <t>CND6337G2F</t>
  </si>
  <si>
    <t>38-06-203.04016-026</t>
  </si>
  <si>
    <t>JORGE FRANCISCO WOOLRICH G</t>
  </si>
  <si>
    <t>38-06-203.04016-027</t>
  </si>
  <si>
    <t>38-06-203.04016-028</t>
  </si>
  <si>
    <t>38-06-203.04016-029</t>
  </si>
  <si>
    <t>38-06-203.04016-030</t>
  </si>
  <si>
    <t>38-06-203.04016-031</t>
  </si>
  <si>
    <t>38-06-203.04016-032</t>
  </si>
  <si>
    <t>38-06-203.04016-033</t>
  </si>
  <si>
    <t>IMPRESORA ALTO VOLUMEN USO RUDO</t>
  </si>
  <si>
    <t xml:space="preserve">IMPRESORA DE MATRIZ DE PUNTO </t>
  </si>
  <si>
    <t>38-06-203.02004-033</t>
  </si>
  <si>
    <t>FX890</t>
  </si>
  <si>
    <t>N2BY081125</t>
  </si>
  <si>
    <t xml:space="preserve">DIGITALIZADORA </t>
  </si>
  <si>
    <t>38-06-207.06268-001</t>
  </si>
  <si>
    <t>DR-G100</t>
  </si>
  <si>
    <t>GG309881</t>
  </si>
  <si>
    <t xml:space="preserve">IMPRESORA MULTIFUNCIONAL LASSER A COLOR </t>
  </si>
  <si>
    <t>LEXMARK</t>
  </si>
  <si>
    <t>MS610DN</t>
  </si>
  <si>
    <t>S3YK459827</t>
  </si>
  <si>
    <t>3808-203.04002-004</t>
  </si>
  <si>
    <t>BEIGE</t>
  </si>
  <si>
    <t>38-10-206.01014-20</t>
  </si>
  <si>
    <t>S279</t>
  </si>
  <si>
    <t>38-10-206.01014-21</t>
  </si>
  <si>
    <t>S280</t>
  </si>
  <si>
    <t>CREDENZA</t>
  </si>
  <si>
    <t>38-01-203.04005-001</t>
  </si>
  <si>
    <t>FORMAICA METAL</t>
  </si>
  <si>
    <t>BEIGE 1 ENTREPAÑO</t>
  </si>
  <si>
    <t>38-18-203.02001-003</t>
  </si>
  <si>
    <t>38-01-203.02004-004</t>
  </si>
  <si>
    <t>MFC-9130CW</t>
  </si>
  <si>
    <t>U63479I5J972148</t>
  </si>
  <si>
    <t>1TN/220</t>
  </si>
  <si>
    <t>CHF120P9121500308</t>
  </si>
  <si>
    <t>38-01-203.04015-001</t>
  </si>
  <si>
    <t>12000BTUS 220V</t>
  </si>
  <si>
    <t>38-01-204.10004-003</t>
  </si>
  <si>
    <t>INFOCUS</t>
  </si>
  <si>
    <t>1N112A</t>
  </si>
  <si>
    <t>BMYB51000045</t>
  </si>
  <si>
    <t>38-06-203.04002-002</t>
  </si>
  <si>
    <t>4GAV. BEIGE</t>
  </si>
  <si>
    <t>38-06-203.04060-004</t>
  </si>
  <si>
    <t>NEGLA</t>
  </si>
  <si>
    <t>IMPRESORA RED INALAMBRICA</t>
  </si>
  <si>
    <t>38-09-203.02004-005-1</t>
  </si>
  <si>
    <t>VH3K056538</t>
  </si>
  <si>
    <t>22-B0191A</t>
  </si>
  <si>
    <t>8CC6390RW0</t>
  </si>
  <si>
    <t>8CC6220YKS</t>
  </si>
  <si>
    <t>PROGRAMAS SOCIALES</t>
  </si>
  <si>
    <t>38-13-203.02004-002</t>
  </si>
  <si>
    <t>DCP-T300</t>
  </si>
  <si>
    <t>U64049F6H667733</t>
  </si>
  <si>
    <t>38-07-203.04002-001</t>
  </si>
  <si>
    <t>JOSE MANUEL GARCIA HERNANDEZ</t>
  </si>
  <si>
    <t xml:space="preserve">BEIGE  </t>
  </si>
  <si>
    <t>FUENTE DE 20AMP</t>
  </si>
  <si>
    <t>ANTENA G-7</t>
  </si>
  <si>
    <t>Q022-19</t>
  </si>
  <si>
    <t>8CC5350V52</t>
  </si>
  <si>
    <t>C55B5270D</t>
  </si>
  <si>
    <t>8C6646710M</t>
  </si>
  <si>
    <t>38-06-203.02004-004</t>
  </si>
  <si>
    <t>VH3K015472</t>
  </si>
  <si>
    <t xml:space="preserve">IMPRESORA LASSER COLOR </t>
  </si>
  <si>
    <t>PAGEWIDEPRO</t>
  </si>
  <si>
    <t>CN66LDX01T</t>
  </si>
  <si>
    <t>38-06-204.09001-001</t>
  </si>
  <si>
    <t>38-06-204.09001-002</t>
  </si>
  <si>
    <t>NEMESIO ÁLVAREZ GARCÍA</t>
  </si>
  <si>
    <t>C758</t>
  </si>
  <si>
    <t>REG HACIENDA</t>
  </si>
  <si>
    <t>38-04-203.02034-002</t>
  </si>
  <si>
    <t>MA. DEL ROSARIO GONZÁLEZ SANTAMARÍA</t>
  </si>
  <si>
    <t>4CE60503DF</t>
  </si>
  <si>
    <t>ARCHIVERO DE 3 GAVETAS</t>
  </si>
  <si>
    <t>SOFIA HERNANDEZ LAINA</t>
  </si>
  <si>
    <t>C759</t>
  </si>
  <si>
    <t>3 GAVETAS</t>
  </si>
  <si>
    <t>38-04-203.02004-001</t>
  </si>
  <si>
    <t>U64049H6H764364</t>
  </si>
  <si>
    <t>COMPUTADORA HACER</t>
  </si>
  <si>
    <t>38-18-203.02034-007</t>
  </si>
  <si>
    <t>DOSYGAL001530005F26900</t>
  </si>
  <si>
    <t>38-13-203.04015-001</t>
  </si>
  <si>
    <t>FERNANDO GOMEZ</t>
  </si>
  <si>
    <t>CXF121F7071507922</t>
  </si>
  <si>
    <t>38-13-203.04015-002</t>
  </si>
  <si>
    <t>CXF121F7071508948</t>
  </si>
  <si>
    <t>SECRETARIA DE SALUD</t>
  </si>
  <si>
    <t>38-10-203.02001-001</t>
  </si>
  <si>
    <t>HIP HOP</t>
  </si>
  <si>
    <t>U64049H6H764374</t>
  </si>
  <si>
    <t>38-03-203.04002-001</t>
  </si>
  <si>
    <t>JULIO CESAR CATALAN RENDON</t>
  </si>
  <si>
    <t>C761</t>
  </si>
  <si>
    <t>7 GAVETAS</t>
  </si>
  <si>
    <t>ESCRITORIO MULTIUSOS CON CAJONERA</t>
  </si>
  <si>
    <t>CON CAJONERA</t>
  </si>
  <si>
    <t>PERA NEGRO</t>
  </si>
  <si>
    <t>38-07-203.04002-009</t>
  </si>
  <si>
    <t>DOMINGO TLALTEMPA VAZQUEZ</t>
  </si>
  <si>
    <t>ARCHIVERO DE 4 GAVETAS REFORSADO</t>
  </si>
  <si>
    <t>4 GAVETAS GRIS</t>
  </si>
  <si>
    <t xml:space="preserve">GRIS  </t>
  </si>
  <si>
    <t>38-03-203.04002-002</t>
  </si>
  <si>
    <t>1241-2-51201</t>
  </si>
  <si>
    <t>LITERAS DE ACERO DE COLCHON</t>
  </si>
  <si>
    <t>38-07-203.02004-005</t>
  </si>
  <si>
    <t>L375</t>
  </si>
  <si>
    <t>WBGKI80595</t>
  </si>
  <si>
    <t>38-07-203.02034.001</t>
  </si>
  <si>
    <t>8CC635031X</t>
  </si>
  <si>
    <t xml:space="preserve">IMPRESORA MULTIFUNCIONAL </t>
  </si>
  <si>
    <t>38-07-203.02004-006</t>
  </si>
  <si>
    <t>I220</t>
  </si>
  <si>
    <t>VGNK266998</t>
  </si>
  <si>
    <t>EQUIPO TOPOGRAFICO GPS</t>
  </si>
  <si>
    <t>38-07-204-09001-002</t>
  </si>
  <si>
    <t>F000693</t>
  </si>
  <si>
    <t>COOLPIXS3700</t>
  </si>
  <si>
    <t>38-07-204-09001-003</t>
  </si>
  <si>
    <t>38-07-204-09001-004</t>
  </si>
  <si>
    <t>38-07-204-09001-005</t>
  </si>
  <si>
    <t>38-07-204-09001-006</t>
  </si>
  <si>
    <t>38-07-204-09001-007</t>
  </si>
  <si>
    <t>38-07-204-09001-008</t>
  </si>
  <si>
    <t>38-07-204-09001-009</t>
  </si>
  <si>
    <t>38-07-204-09001-010</t>
  </si>
  <si>
    <t>38-07-204-09001-011</t>
  </si>
  <si>
    <t>38-07-204-09001-012</t>
  </si>
  <si>
    <t>38-07-204-09001-013</t>
  </si>
  <si>
    <t>38-07-204-09001-014</t>
  </si>
  <si>
    <t>38-07-204-09001-015</t>
  </si>
  <si>
    <t>38-07-204-09001-016</t>
  </si>
  <si>
    <t>38-07-204-09001-017</t>
  </si>
  <si>
    <t>38-07-204-09001-018</t>
  </si>
  <si>
    <t>38-07-204-09001-019</t>
  </si>
  <si>
    <t>38-07-204-09001-020</t>
  </si>
  <si>
    <t>38-07-204-09001-021</t>
  </si>
  <si>
    <t>38-07-204-09001-022</t>
  </si>
  <si>
    <t>38-07-204-09001-023</t>
  </si>
  <si>
    <t>38-07-204-09001-024</t>
  </si>
  <si>
    <t>38-07-204-09001-025</t>
  </si>
  <si>
    <t>38-07-204-09001-026</t>
  </si>
  <si>
    <t>38-07-204-09001-027</t>
  </si>
  <si>
    <t>38-07-204-09001-028</t>
  </si>
  <si>
    <t>38-07-204-09001-029</t>
  </si>
  <si>
    <t>38-07-204-09001-030</t>
  </si>
  <si>
    <t>38-07-204-09001-031</t>
  </si>
  <si>
    <t>38-07-204-09001-032</t>
  </si>
  <si>
    <t>38-07-204-09001-033</t>
  </si>
  <si>
    <t>38-07-204-09001-034</t>
  </si>
  <si>
    <t>38-07-204-09001-035</t>
  </si>
  <si>
    <t>38-07-204-09001-036</t>
  </si>
  <si>
    <t>38-07-204-09001-037</t>
  </si>
  <si>
    <t>38-07-204-09001-038</t>
  </si>
  <si>
    <t>38-07-204-09001-039</t>
  </si>
  <si>
    <t>38-07-204-09001-040</t>
  </si>
  <si>
    <t>38-07-204-09001-041</t>
  </si>
  <si>
    <t>38-07-204-09001-042</t>
  </si>
  <si>
    <t>38-07-204-09001-043</t>
  </si>
  <si>
    <t>38-07-204-09001-044</t>
  </si>
  <si>
    <t>38-07-204-09001-045</t>
  </si>
  <si>
    <t>38-07-204-09001-046</t>
  </si>
  <si>
    <t>38-07-204-09001-047</t>
  </si>
  <si>
    <t>38-07-204-09001-048</t>
  </si>
  <si>
    <t>38-07-204-09001-049</t>
  </si>
  <si>
    <t>38-07-204-09001-050</t>
  </si>
  <si>
    <t>38-07-204-09001-051</t>
  </si>
  <si>
    <t>38-07-204-09001-052</t>
  </si>
  <si>
    <t>38-07-204-09001-053</t>
  </si>
  <si>
    <t>38-07-204-09001-054</t>
  </si>
  <si>
    <t>38-07-204-09001-055</t>
  </si>
  <si>
    <t>38-07-204-09001-056</t>
  </si>
  <si>
    <t>38-07-204-09001-057</t>
  </si>
  <si>
    <t>38-07-204-09001-058</t>
  </si>
  <si>
    <t>38-07-204-09001-059</t>
  </si>
  <si>
    <t>38-07-204-09001-060</t>
  </si>
  <si>
    <t>38-07-204-09001-061</t>
  </si>
  <si>
    <t>38-07-204-09001-062</t>
  </si>
  <si>
    <t>38-07-204-09001-063</t>
  </si>
  <si>
    <t>38-07-204-09001-064</t>
  </si>
  <si>
    <t>38-07-204-09001-065</t>
  </si>
  <si>
    <t>38-07-204-09001-066</t>
  </si>
  <si>
    <t>38-07-204-09001-067</t>
  </si>
  <si>
    <t>38-07-204-09001-068</t>
  </si>
  <si>
    <t>38-07-204-09001-069</t>
  </si>
  <si>
    <t>38-07-204-09001-070</t>
  </si>
  <si>
    <t>38-07-204-09001-071</t>
  </si>
  <si>
    <t>38-07-204-09001-072</t>
  </si>
  <si>
    <t>38-07-204-09001-073</t>
  </si>
  <si>
    <t>38-07-204-09001-074</t>
  </si>
  <si>
    <t>38-07-204-09001-075</t>
  </si>
  <si>
    <t>38-07-204-09001-076</t>
  </si>
  <si>
    <t>38-07-204-09001-077</t>
  </si>
  <si>
    <t>38-07-204-09001-078</t>
  </si>
  <si>
    <t>38-07-204-09001-079</t>
  </si>
  <si>
    <t>38-07-204-09001-080</t>
  </si>
  <si>
    <t>38-07-204-09001-081</t>
  </si>
  <si>
    <t>38-07-204-09001-082</t>
  </si>
  <si>
    <t>38-07-204-09001-083</t>
  </si>
  <si>
    <t>38-07-204-09001-084</t>
  </si>
  <si>
    <t>38-07-204-09001-085</t>
  </si>
  <si>
    <t>38-07-204-09001-086</t>
  </si>
  <si>
    <t>38-07-204-09001-087</t>
  </si>
  <si>
    <t>38-07-204-09001-088</t>
  </si>
  <si>
    <t>38-07-204-09001-089</t>
  </si>
  <si>
    <t>38-07-204-09001-090</t>
  </si>
  <si>
    <t>38-07-204-09001-091</t>
  </si>
  <si>
    <t>38-07-204-09001-092</t>
  </si>
  <si>
    <t>38-07-204-09001-093</t>
  </si>
  <si>
    <t>38-07-204-09001-094</t>
  </si>
  <si>
    <t>38-07-204-09001-095</t>
  </si>
  <si>
    <t>38-07-204-09001-096</t>
  </si>
  <si>
    <t>38-07-204-09001-097</t>
  </si>
  <si>
    <t>38-07-204-09001-098</t>
  </si>
  <si>
    <t>38-07-204-09001-099</t>
  </si>
  <si>
    <t>38-07-204-09001-100</t>
  </si>
  <si>
    <t>38-07-204-09001-101</t>
  </si>
  <si>
    <t>38-07-204-09001-102</t>
  </si>
  <si>
    <t>38-07-204-09001-103</t>
  </si>
  <si>
    <t>38-07-204-09001-104</t>
  </si>
  <si>
    <t>38-07-204-09001-105</t>
  </si>
  <si>
    <t>38-07-204-09001-106</t>
  </si>
  <si>
    <t>38-07-204-09001-107</t>
  </si>
  <si>
    <t>38-07-204-09001-108</t>
  </si>
  <si>
    <t>38-07-204-09001-109</t>
  </si>
  <si>
    <t>38-07-204-09001-110</t>
  </si>
  <si>
    <t>38-07-204-09001-111</t>
  </si>
  <si>
    <t>38-07-204-09001-112</t>
  </si>
  <si>
    <t>38-07-204-09001-113</t>
  </si>
  <si>
    <t>38-07-204-09001-114</t>
  </si>
  <si>
    <t>38-07-204-09001-115</t>
  </si>
  <si>
    <t>38-07-204-09001-116</t>
  </si>
  <si>
    <t>38-07-204-09001-117</t>
  </si>
  <si>
    <t>38-07-204-09001-118</t>
  </si>
  <si>
    <t>38-07-204-09001-119</t>
  </si>
  <si>
    <t>38-07-204-09001-120</t>
  </si>
  <si>
    <t>38-07-204-09001-121</t>
  </si>
  <si>
    <t>38-07-204-09001-122</t>
  </si>
  <si>
    <t>38-07-204-09001-123</t>
  </si>
  <si>
    <t>38-07-204-09001-124</t>
  </si>
  <si>
    <t>38-07-204-09001-125</t>
  </si>
  <si>
    <t>38-07-204-09001-126</t>
  </si>
  <si>
    <t>38-07-204-09001-127</t>
  </si>
  <si>
    <t>38-07-204-09001-128</t>
  </si>
  <si>
    <t>38-07-204-09001-129</t>
  </si>
  <si>
    <t>38-07-204-09001-130</t>
  </si>
  <si>
    <t>38-07-204-09001-131</t>
  </si>
  <si>
    <t>KIT DE CAMARA</t>
  </si>
  <si>
    <t>FAE36</t>
  </si>
  <si>
    <t>CAMIONETA RAM MOD 2017</t>
  </si>
  <si>
    <t>38-07-205.02007-001-4</t>
  </si>
  <si>
    <t>IB05890</t>
  </si>
  <si>
    <t>RAM SMART</t>
  </si>
  <si>
    <t>3C6SRADG5HG506823</t>
  </si>
  <si>
    <t>38-07-205.02007-002-4</t>
  </si>
  <si>
    <t>IB5891</t>
  </si>
  <si>
    <t>3C6SRADG6HG506829</t>
  </si>
  <si>
    <t>38-07-205.02007-003-4</t>
  </si>
  <si>
    <t>IB05892</t>
  </si>
  <si>
    <t>3C6SRADG7HG506838</t>
  </si>
  <si>
    <t>38-07-205.02007-004-4</t>
  </si>
  <si>
    <t>IB05893</t>
  </si>
  <si>
    <t>3C6SRADGXHG512276</t>
  </si>
  <si>
    <t>IB05894</t>
  </si>
  <si>
    <t>3C6SRADG5HG512282</t>
  </si>
  <si>
    <t>38-07-205.02007-006-4</t>
  </si>
  <si>
    <t>IB05895</t>
  </si>
  <si>
    <t>3C6SRADG3HG512278</t>
  </si>
  <si>
    <t>U64049F6H667682</t>
  </si>
  <si>
    <t>PC</t>
  </si>
  <si>
    <t>S-ATA</t>
  </si>
  <si>
    <t>38-05-203.04015-004</t>
  </si>
  <si>
    <t xml:space="preserve">JOSÉ ARTURO OCHOA URIBE </t>
  </si>
  <si>
    <t>JAAOEAEC143427000874</t>
  </si>
  <si>
    <t>38-18-206.01008-001</t>
  </si>
  <si>
    <t>LAWN INDUSTRY</t>
  </si>
  <si>
    <t>FCP-1100</t>
  </si>
  <si>
    <t>PIAZO15ZHX-0278</t>
  </si>
  <si>
    <t>1242-2-52201</t>
  </si>
  <si>
    <t>EJERCITADOR</t>
  </si>
  <si>
    <t>38-13-207.06277-001</t>
  </si>
  <si>
    <t>B78EE/240E6</t>
  </si>
  <si>
    <t>23/09/2016  14/10/2016</t>
  </si>
  <si>
    <t>FITMASTER</t>
  </si>
  <si>
    <t>38-13-207.06277-002</t>
  </si>
  <si>
    <t>38-13-207.06277-003</t>
  </si>
  <si>
    <t>38-13-207.06277-004</t>
  </si>
  <si>
    <t>38-13-207.06277-005</t>
  </si>
  <si>
    <t>38-13-207.06277-006</t>
  </si>
  <si>
    <t>38-13-207.06277-007</t>
  </si>
  <si>
    <t>38-13-207.06277-008</t>
  </si>
  <si>
    <t>38-13-207.06277-009</t>
  </si>
  <si>
    <t>38-13-207.06277-010</t>
  </si>
  <si>
    <t>38-13-207.06277-011</t>
  </si>
  <si>
    <t>38-13-207.06277-012</t>
  </si>
  <si>
    <t>38-13-207.06277-013</t>
  </si>
  <si>
    <t>38-13-207.06277-014</t>
  </si>
  <si>
    <t>38-13-207.06277-015</t>
  </si>
  <si>
    <t>38-13-207.06277-016</t>
  </si>
  <si>
    <t>38-13-207.06277-017</t>
  </si>
  <si>
    <t xml:space="preserve">PROYECTOR  </t>
  </si>
  <si>
    <t>38-13-204-10004-001</t>
  </si>
  <si>
    <t>EDSON</t>
  </si>
  <si>
    <t>EXCED YOUR VISION</t>
  </si>
  <si>
    <t>WDRK5607297</t>
  </si>
  <si>
    <t>HERON DELGADO CASTAÑEDA</t>
  </si>
  <si>
    <t>MARIA BAHENA BAHENA</t>
  </si>
  <si>
    <t>ING. IGNACIO VALENTE RAMÍREZ</t>
  </si>
  <si>
    <t>MIRIAM  MAYELA MARTINEZ DIAZ</t>
  </si>
  <si>
    <t>RENE OCAMPO</t>
  </si>
  <si>
    <t>DOMINGO TLATEMPA</t>
  </si>
  <si>
    <t>RAÚL MOYAO BRITO</t>
  </si>
  <si>
    <t>DOMINGO TLATEMPA VAZQUEZ</t>
  </si>
  <si>
    <t>LIC. EDGAR FIDENCIO PERALTA SÁNCHEZ</t>
  </si>
  <si>
    <t>JESUS VALLE ROMERO</t>
  </si>
  <si>
    <t>ALFONSO ARTEAGA DAMACIO</t>
  </si>
  <si>
    <t>38-06-207.06280-001</t>
  </si>
  <si>
    <t>n/a</t>
  </si>
  <si>
    <t xml:space="preserve">           Inventario de bienes muebles e inmuebles, entregados en comodato al </t>
  </si>
  <si>
    <t>38-01-203.04015-002</t>
  </si>
  <si>
    <t>38-08-203.02022-009</t>
  </si>
  <si>
    <t>dell</t>
  </si>
  <si>
    <t>INSPIRON</t>
  </si>
  <si>
    <t>38-10-207.06223-001-1</t>
  </si>
  <si>
    <t>38-10-203.02005-001-1</t>
  </si>
  <si>
    <t>38-10-207.06224-001-1</t>
  </si>
  <si>
    <t>38-01-203.02102-001</t>
  </si>
  <si>
    <t>38-01-204.10004-001-1</t>
  </si>
  <si>
    <t>FRANKLIN</t>
  </si>
  <si>
    <t>3HP</t>
  </si>
  <si>
    <t>H436A</t>
  </si>
  <si>
    <t>PUBK3700255</t>
  </si>
  <si>
    <t>PROLIANT</t>
  </si>
  <si>
    <t xml:space="preserve">MXQ92004NJ
</t>
  </si>
  <si>
    <t>38-13-203,02002-002-1</t>
  </si>
  <si>
    <t xml:space="preserve">38-10-203.02031-003-1
</t>
  </si>
  <si>
    <t>FDDJD0AAU4011R</t>
  </si>
  <si>
    <t>BDTC0AVB4F77Z</t>
  </si>
  <si>
    <t>GRACIELA DIAZ LARA</t>
  </si>
  <si>
    <t>6CM3232JCL</t>
  </si>
  <si>
    <t xml:space="preserve">38-10-203.02002-003-1
</t>
  </si>
  <si>
    <t>ADRIAN VILCHIS</t>
  </si>
  <si>
    <t xml:space="preserve">SMARBITL
</t>
  </si>
  <si>
    <t>221305303235…</t>
  </si>
  <si>
    <t>221305303234…</t>
  </si>
  <si>
    <t>38-05-203.02003 -001-1</t>
  </si>
  <si>
    <t>BDDTC0AVB4F7N2</t>
  </si>
  <si>
    <t>FDDJD0AAU4OIGA</t>
  </si>
  <si>
    <t>CONTRALORIA</t>
  </si>
  <si>
    <t>COMPUTADORA DE ESCRITORIO TODO EN UNO</t>
  </si>
  <si>
    <t>38-11-203.02034-001</t>
  </si>
  <si>
    <t>JRGE SALGADO SANTANA</t>
  </si>
  <si>
    <t>20-0091A</t>
  </si>
  <si>
    <t>8CC6380HW4</t>
  </si>
  <si>
    <t>BUENO</t>
  </si>
  <si>
    <t>38-11-203.02034-002</t>
  </si>
  <si>
    <t>8CC6380JZP</t>
  </si>
  <si>
    <t>DIGITALIZADORA</t>
  </si>
  <si>
    <t>DR-G1100</t>
  </si>
  <si>
    <t>CANON DR-G1100</t>
  </si>
  <si>
    <t xml:space="preserve">IMPRESORA  </t>
  </si>
  <si>
    <t>38-06-203.02004.003</t>
  </si>
  <si>
    <t>ADRIAN ISRAEL NAJERA SUAREZ</t>
  </si>
  <si>
    <t>LASERTJET PRO</t>
  </si>
  <si>
    <t>VN83F66452</t>
  </si>
  <si>
    <t>38-06-203.24019-001</t>
  </si>
  <si>
    <t>06K449218</t>
  </si>
  <si>
    <t>38-18-203.04002-003</t>
  </si>
  <si>
    <t>ALFONSO ARTEAGA DAMASIO</t>
  </si>
  <si>
    <t>GRIS/METAL</t>
  </si>
  <si>
    <t>ARCHIVERO 4 GAVETAS</t>
  </si>
  <si>
    <t>38-05-203.04002-003</t>
  </si>
  <si>
    <t>JESUS DAVID OCAMPO SOTO</t>
  </si>
  <si>
    <t>38-08-203.04015-003</t>
  </si>
  <si>
    <t>MIRAGE X2</t>
  </si>
  <si>
    <t>EXF261F (BLANCO)</t>
  </si>
  <si>
    <t>38-05-203.04006-002</t>
  </si>
  <si>
    <t>GXCFS7CCSS</t>
  </si>
  <si>
    <t>16120929NMM017</t>
  </si>
  <si>
    <t>38-10-204.02072-004</t>
  </si>
  <si>
    <t>FE 56925</t>
  </si>
  <si>
    <t>BC212</t>
  </si>
  <si>
    <t>38-10-206.01004-008</t>
  </si>
  <si>
    <t>FE56374</t>
  </si>
  <si>
    <t>M5310</t>
  </si>
  <si>
    <t>38-10-206.01004-009</t>
  </si>
  <si>
    <t>M5250</t>
  </si>
  <si>
    <t>38-10-206.01014-016</t>
  </si>
  <si>
    <t>38-10-206.01014-017</t>
  </si>
  <si>
    <t>38-10-206.01014-018</t>
  </si>
  <si>
    <t>38-10-206.01014-019</t>
  </si>
  <si>
    <t>LAP TOP HP</t>
  </si>
  <si>
    <t>38-01-203.02022-001</t>
  </si>
  <si>
    <t>ELISEO SANCHEZ BASTIDA</t>
  </si>
  <si>
    <t>PENTIUM</t>
  </si>
  <si>
    <t>38-07-204.01008-002</t>
  </si>
  <si>
    <t>HYT</t>
  </si>
  <si>
    <t>TC-508V</t>
  </si>
  <si>
    <t>16727A0799</t>
  </si>
  <si>
    <t>38-07-204.01008-003</t>
  </si>
  <si>
    <t>16727A0797</t>
  </si>
  <si>
    <t>38-07-204.01008-004</t>
  </si>
  <si>
    <t>16727A0800</t>
  </si>
  <si>
    <t>38-07-204.01008-005</t>
  </si>
  <si>
    <t>16727A0795</t>
  </si>
  <si>
    <t>38-07-204.01008-006</t>
  </si>
  <si>
    <t>15905D0071</t>
  </si>
  <si>
    <t>1246-6-56608</t>
  </si>
  <si>
    <t>GENERADOR DE ELECTRICIDAD</t>
  </si>
  <si>
    <t>38-07-207.06038-002</t>
  </si>
  <si>
    <t>FE62262</t>
  </si>
  <si>
    <t>EVANS</t>
  </si>
  <si>
    <t>0816-12261 C/RUEDAS</t>
  </si>
  <si>
    <t>G55MG1000THW</t>
  </si>
  <si>
    <t>ESMERILADORA</t>
  </si>
  <si>
    <t>38-07-207.06091-001</t>
  </si>
  <si>
    <t>FE62265</t>
  </si>
  <si>
    <t>6WS 24-230</t>
  </si>
  <si>
    <t>06018A40GO</t>
  </si>
  <si>
    <t>38-07-203.02004-002</t>
  </si>
  <si>
    <t>MARTHA EUGENIA TODD MENA</t>
  </si>
  <si>
    <t>FE56715</t>
  </si>
  <si>
    <t>VGNK376316</t>
  </si>
  <si>
    <t>SECRETARIA DE DESARROLLO EONOMICO</t>
  </si>
  <si>
    <t>38-13.203.04002-002</t>
  </si>
  <si>
    <t>MARTHA ADAN CORTES</t>
  </si>
  <si>
    <t>A734</t>
  </si>
  <si>
    <t>BEIGE/METALICO</t>
  </si>
  <si>
    <t>COMPUTADORA DE ESCRITORIO</t>
  </si>
  <si>
    <t>38-10-203.02001-002</t>
  </si>
  <si>
    <t>FRIGOBAR</t>
  </si>
  <si>
    <t>38-10-203.04034-001</t>
  </si>
  <si>
    <t>MABE</t>
  </si>
  <si>
    <t>K0408512</t>
  </si>
  <si>
    <t>38-07-203.02004-007</t>
  </si>
  <si>
    <t>fe61927</t>
  </si>
  <si>
    <t>EPSON l375</t>
  </si>
  <si>
    <t>EPSON L375</t>
  </si>
  <si>
    <t>W8GK180810</t>
  </si>
  <si>
    <t>38-07-203.02022-001</t>
  </si>
  <si>
    <t>FE61294</t>
  </si>
  <si>
    <t>HACER ASPIRE 4352</t>
  </si>
  <si>
    <t>MS2347</t>
  </si>
  <si>
    <t>NXRU5AL0011500C</t>
  </si>
  <si>
    <t>CAMARA DE VIDEO</t>
  </si>
  <si>
    <t>38-07-204.10003-001</t>
  </si>
  <si>
    <t>A101</t>
  </si>
  <si>
    <t>EPCOM</t>
  </si>
  <si>
    <t>XMR8100 PORTATIL</t>
  </si>
  <si>
    <t>ACTEJQ943</t>
  </si>
  <si>
    <t>38-07-204.10003-002</t>
  </si>
  <si>
    <t>ACTEJQ944</t>
  </si>
  <si>
    <t>38-07-204.10003-003</t>
  </si>
  <si>
    <t>ACTEJQ945</t>
  </si>
  <si>
    <t>38-07-204.10003-004</t>
  </si>
  <si>
    <t>ACTEJQ946</t>
  </si>
  <si>
    <t>38-07-204.10003-005</t>
  </si>
  <si>
    <t>ACTEJQ947</t>
  </si>
  <si>
    <t>38-07-204.10003-006</t>
  </si>
  <si>
    <t>ACTEJQ948</t>
  </si>
  <si>
    <t>38-07-204.10003-007</t>
  </si>
  <si>
    <t>ACTEJQ968</t>
  </si>
  <si>
    <t>38-07-204.10003-008</t>
  </si>
  <si>
    <t>ACTEJQ969</t>
  </si>
  <si>
    <t>38-07-204.10003-009</t>
  </si>
  <si>
    <t>ACTEJQ970</t>
  </si>
  <si>
    <t>38-07-204.10003-010</t>
  </si>
  <si>
    <t>ACTEJQ971</t>
  </si>
  <si>
    <t>38-07-204.10003-011</t>
  </si>
  <si>
    <t>ACTEJQ972</t>
  </si>
  <si>
    <t>38-07-204.10003-012</t>
  </si>
  <si>
    <t>ACTEJQ1009</t>
  </si>
  <si>
    <t>38-07-204.10003-013</t>
  </si>
  <si>
    <t>ACTEJQ1010</t>
  </si>
  <si>
    <t>38-07-204.10003-014</t>
  </si>
  <si>
    <t>ACTEJQ1011</t>
  </si>
  <si>
    <t>38-07-204.10003-015</t>
  </si>
  <si>
    <t>ACTEJQ1012</t>
  </si>
  <si>
    <t>38-07-204.10003-016</t>
  </si>
  <si>
    <t>ACTEJQ1013</t>
  </si>
  <si>
    <t>38-07-204.10003-017</t>
  </si>
  <si>
    <t>ACTEJQ1014</t>
  </si>
  <si>
    <t>38-07-204.10003-018</t>
  </si>
  <si>
    <t>ACTEJQ1027</t>
  </si>
  <si>
    <t>38-07-204.10003-019</t>
  </si>
  <si>
    <t>ACTEJQ1028</t>
  </si>
  <si>
    <t>38-07-204.10003-020</t>
  </si>
  <si>
    <t>ACTEJQ1029</t>
  </si>
  <si>
    <t>38-07-204.10003-021</t>
  </si>
  <si>
    <t>ACTEJQ1030</t>
  </si>
  <si>
    <t>38-07-204.10003-022</t>
  </si>
  <si>
    <t>ACTEJQ1031</t>
  </si>
  <si>
    <t>38-07-204.10003-023</t>
  </si>
  <si>
    <t>ACTEJQ1032</t>
  </si>
  <si>
    <t>38-07-204.10003-024</t>
  </si>
  <si>
    <t>ACTEJQ1039</t>
  </si>
  <si>
    <t>38-07-204.10003-025</t>
  </si>
  <si>
    <t>ACTEJQ1040</t>
  </si>
  <si>
    <t>38-07-204.10003-026</t>
  </si>
  <si>
    <t>ACTEJQ1041</t>
  </si>
  <si>
    <t>38-07-204.10003-027</t>
  </si>
  <si>
    <t>ACTEJQ1042</t>
  </si>
  <si>
    <t>38-07-204.10003-028</t>
  </si>
  <si>
    <t>ACTEJQ1043</t>
  </si>
  <si>
    <t>38-07-204.10003-029</t>
  </si>
  <si>
    <t>ACTEJQ1044</t>
  </si>
  <si>
    <t>38-07-204.10003-030</t>
  </si>
  <si>
    <t>ACTEJQ1069</t>
  </si>
  <si>
    <t>38-07-204.10003-031</t>
  </si>
  <si>
    <t>ACTEJQ1070</t>
  </si>
  <si>
    <t>38-07-204.10003-032</t>
  </si>
  <si>
    <t>ACTEJQ1071</t>
  </si>
  <si>
    <t>38-07-204.10003-033</t>
  </si>
  <si>
    <t>ACTEJQ1072</t>
  </si>
  <si>
    <t>38-07-204.10003-034</t>
  </si>
  <si>
    <t>ACTEJQ1073</t>
  </si>
  <si>
    <t>38-07-204.10003-035</t>
  </si>
  <si>
    <t>ACTEJQ1074</t>
  </si>
  <si>
    <t>38-07-204.10003-036</t>
  </si>
  <si>
    <t>ACTEJQ1057</t>
  </si>
  <si>
    <t>38-07-204.10003-037</t>
  </si>
  <si>
    <t>ACTEJQ1058</t>
  </si>
  <si>
    <t>38-07-204.10003-038</t>
  </si>
  <si>
    <t>ACTEJQ1060</t>
  </si>
  <si>
    <t>38-07-204.10003-039</t>
  </si>
  <si>
    <t>ACTEJQ1105</t>
  </si>
  <si>
    <t>38-07-204.10003-040</t>
  </si>
  <si>
    <t>ACTEJQ1106</t>
  </si>
  <si>
    <t>38-07-204.10003-041</t>
  </si>
  <si>
    <t>ACTEJQ1107</t>
  </si>
  <si>
    <t>38-07-204.10003-042</t>
  </si>
  <si>
    <t>ACTEJQ1108</t>
  </si>
  <si>
    <t>38-07-204.10003-043</t>
  </si>
  <si>
    <t>ACTEJQ1109</t>
  </si>
  <si>
    <t>38-07-204.10003-044</t>
  </si>
  <si>
    <t>ACTEJQ1110</t>
  </si>
  <si>
    <t>38-07-204.10003-045</t>
  </si>
  <si>
    <t>ACTEJQ1183</t>
  </si>
  <si>
    <t>38-07-204.10003-046</t>
  </si>
  <si>
    <t>ACTEJQ1184</t>
  </si>
  <si>
    <t>38-07-204.10003-047</t>
  </si>
  <si>
    <t>ACTEJQ1185</t>
  </si>
  <si>
    <t>38-07-204.10003-048</t>
  </si>
  <si>
    <t>ACTEJQ1186</t>
  </si>
  <si>
    <t>38-07-204.10003-049</t>
  </si>
  <si>
    <t>ACTEJQ1187</t>
  </si>
  <si>
    <t>38-07-204.10003-050</t>
  </si>
  <si>
    <t>ACTEJQ1188</t>
  </si>
  <si>
    <t>38-07-204.10003-051</t>
  </si>
  <si>
    <t>ACTEJQ1417</t>
  </si>
  <si>
    <t>38-07-204.10003-052</t>
  </si>
  <si>
    <t>ACTEJQ1418</t>
  </si>
  <si>
    <t>38-07-204.10003-053</t>
  </si>
  <si>
    <t>ACTEJQ1419</t>
  </si>
  <si>
    <t>38-07-204.10003-054</t>
  </si>
  <si>
    <t>ACTEJQ1420</t>
  </si>
  <si>
    <t>38-07-204.10003-055</t>
  </si>
  <si>
    <t>ACTEJQ1421</t>
  </si>
  <si>
    <t>38-07-204.10003-056</t>
  </si>
  <si>
    <t>ACTEJQ1422</t>
  </si>
  <si>
    <t>38-07-204.10003-057</t>
  </si>
  <si>
    <t>ACTEJQ1718</t>
  </si>
  <si>
    <t>38-07-204.10003-058</t>
  </si>
  <si>
    <t>ACTEJQ1719</t>
  </si>
  <si>
    <t>38-07-204.10003-059</t>
  </si>
  <si>
    <t>ACTEJQ1720</t>
  </si>
  <si>
    <t>38-07-204.10003-060</t>
  </si>
  <si>
    <t>ACTEJQ1721</t>
  </si>
  <si>
    <t>38-07-204.10003-061</t>
  </si>
  <si>
    <t>ACTEJQ1722</t>
  </si>
  <si>
    <t>38-07-204.10003-062</t>
  </si>
  <si>
    <t>ACTEJQ1725</t>
  </si>
  <si>
    <t>38-07-204.10003-063</t>
  </si>
  <si>
    <t>ACTEJQ1831</t>
  </si>
  <si>
    <t>38-07-204.10003-064</t>
  </si>
  <si>
    <t>ACTEJQ1832</t>
  </si>
  <si>
    <t>38-07-204.10003-065</t>
  </si>
  <si>
    <t>ACTEJQ1833</t>
  </si>
  <si>
    <t>38-07-204.10003-066</t>
  </si>
  <si>
    <t>ACTEJQ1834</t>
  </si>
  <si>
    <t>38-07-204.10003-067</t>
  </si>
  <si>
    <t>ACTEJQ1835</t>
  </si>
  <si>
    <t>38-07-204.10003-068</t>
  </si>
  <si>
    <t>ACTEJQ1836</t>
  </si>
  <si>
    <t>38-07-204.10003-069</t>
  </si>
  <si>
    <t>ACTEJQ3199</t>
  </si>
  <si>
    <t>38-07-204.10003-070</t>
  </si>
  <si>
    <t>ACTEJQ3201</t>
  </si>
  <si>
    <t>38-07-204.10003-071</t>
  </si>
  <si>
    <t>ACTEJQ3202</t>
  </si>
  <si>
    <t>38-07-204.10003-072</t>
  </si>
  <si>
    <t>ACTEJQ3203</t>
  </si>
  <si>
    <t>38-07-204.10003-073</t>
  </si>
  <si>
    <t>ACTEJQ3204</t>
  </si>
  <si>
    <t>38-07-204.10003-074</t>
  </si>
  <si>
    <t>ACTEJQ3200</t>
  </si>
  <si>
    <t>38-07-204.10003-075</t>
  </si>
  <si>
    <t>ACTEJQ3319</t>
  </si>
  <si>
    <t>38-07-204.10003-076</t>
  </si>
  <si>
    <t>ACTEJQ3320</t>
  </si>
  <si>
    <t>38-07-204.10003-077</t>
  </si>
  <si>
    <t>ACTEJQ3321</t>
  </si>
  <si>
    <t>38-07-204.10003-078</t>
  </si>
  <si>
    <t>ACTEJQ3322</t>
  </si>
  <si>
    <t>38-07-204.10003-079</t>
  </si>
  <si>
    <t>ACTEJQ3323</t>
  </si>
  <si>
    <t>38-07-204.10003-080</t>
  </si>
  <si>
    <t>ACTEJQ0967</t>
  </si>
  <si>
    <t>38-07-204.10003-081</t>
  </si>
  <si>
    <t>ACTEJQ3325</t>
  </si>
  <si>
    <t>38-07-204.10004-001</t>
  </si>
  <si>
    <t>FE 61294</t>
  </si>
  <si>
    <t>VPLES7</t>
  </si>
  <si>
    <t>7057502002S</t>
  </si>
  <si>
    <t>37-07-203.02001-005</t>
  </si>
  <si>
    <t>MOTOPATRULLA</t>
  </si>
  <si>
    <t xml:space="preserve">YAMAHA </t>
  </si>
  <si>
    <t>XT66OR 660CC</t>
  </si>
  <si>
    <t>VG5DM018XEA400241</t>
  </si>
  <si>
    <t>VG5DM018XEA400238</t>
  </si>
  <si>
    <t>VG5DM0184EA400235</t>
  </si>
  <si>
    <t>VG5DM0187EA400231</t>
  </si>
  <si>
    <t>VG5DM0185EA400230</t>
  </si>
  <si>
    <t>ARCHIVERO 2 GAVETAS</t>
  </si>
  <si>
    <t>38-01-203.04002-006</t>
  </si>
  <si>
    <t>TEODORO ERNESTO ANDRADE LOPEZ</t>
  </si>
  <si>
    <t>PISTOLA COMPLETA PARA PINTA RAYAS</t>
  </si>
  <si>
    <t>38-10-204.12072-002</t>
  </si>
  <si>
    <t>EDGAT FIDENCIO PERALTA SANCHEZ</t>
  </si>
  <si>
    <t>PARA PINTARAYAS</t>
  </si>
  <si>
    <t>1244-9-54901</t>
  </si>
  <si>
    <r>
      <t>Inventario de Bienes Inmuebles  al 30 de  junio de 2017.</t>
    </r>
    <r>
      <rPr>
        <sz val="12"/>
        <rFont val="Arial"/>
        <family val="2"/>
      </rPr>
      <t xml:space="preserve"> </t>
    </r>
  </si>
  <si>
    <t>SUMA</t>
  </si>
  <si>
    <t>RESUMEN DEL INVENTARIO DE BIENES MUEBLES</t>
  </si>
  <si>
    <t>SUBCUENTA</t>
  </si>
  <si>
    <t>IMPORTE</t>
  </si>
  <si>
    <t>DESARROLLO URB. Y OBRAS P</t>
  </si>
  <si>
    <t>38-08-207.06268-001</t>
  </si>
  <si>
    <t>JAVIER DE JESUS VALOIS</t>
  </si>
  <si>
    <t>39-06-207.06268-001</t>
  </si>
  <si>
    <t>38-07-205.01005-028</t>
  </si>
  <si>
    <t>38-07-205.01005-029</t>
  </si>
  <si>
    <t>38-07-205.01005-030</t>
  </si>
  <si>
    <t>Formato IF-40</t>
  </si>
  <si>
    <r>
      <t xml:space="preserve">   </t>
    </r>
    <r>
      <rPr>
        <b/>
        <sz val="12"/>
        <color theme="1"/>
        <rFont val="Arial"/>
        <family val="2"/>
      </rPr>
      <t>Municipio de Iguala de la Independencia, Guerrero.</t>
    </r>
  </si>
  <si>
    <t>Formato IF-43</t>
  </si>
  <si>
    <t>IF-44</t>
  </si>
  <si>
    <t>al 30 de junio de 2017</t>
  </si>
  <si>
    <t xml:space="preserve">RELACION DE BIENES QUE COMPONENEN EL PATRIMONIO </t>
  </si>
  <si>
    <t>CUENTA PUBLICA  AL 30 DE JUNIO DE 2017</t>
  </si>
  <si>
    <t>cuenta</t>
  </si>
  <si>
    <t>Descripción del bien</t>
  </si>
  <si>
    <t>Numero de Inventario</t>
  </si>
  <si>
    <t>Número de serie</t>
  </si>
  <si>
    <t xml:space="preserve">1241 MOBILIARIO Y EQUIPO DE ADMINISTACIÓN </t>
  </si>
  <si>
    <r>
      <rPr>
        <b/>
        <sz val="9"/>
        <color theme="1"/>
        <rFont val="Arial"/>
        <family val="2"/>
      </rPr>
      <t>1242</t>
    </r>
    <r>
      <rPr>
        <b/>
        <sz val="7"/>
        <color theme="1"/>
        <rFont val="Arial"/>
        <family val="2"/>
      </rPr>
      <t xml:space="preserve">  MOBILIARIO Y EQUIPO EDUCACIONAL Y RECREATIVO</t>
    </r>
  </si>
  <si>
    <r>
      <rPr>
        <b/>
        <sz val="9"/>
        <color theme="1"/>
        <rFont val="Arial"/>
        <family val="2"/>
      </rPr>
      <t>1243</t>
    </r>
    <r>
      <rPr>
        <b/>
        <sz val="7"/>
        <color theme="1"/>
        <rFont val="Arial"/>
        <family val="2"/>
      </rPr>
      <t xml:space="preserve"> EQUIPO INSTRUMENTAL MEDICO Y DE LABORATORIO</t>
    </r>
  </si>
  <si>
    <r>
      <rPr>
        <b/>
        <sz val="9"/>
        <color theme="1"/>
        <rFont val="Arial"/>
        <family val="2"/>
      </rPr>
      <t>1244</t>
    </r>
    <r>
      <rPr>
        <b/>
        <sz val="7"/>
        <color theme="1"/>
        <rFont val="Arial"/>
        <family val="2"/>
      </rPr>
      <t xml:space="preserve"> VEHICULOS Y EQUIPO DE TRANSPORTE</t>
    </r>
  </si>
  <si>
    <r>
      <rPr>
        <b/>
        <sz val="9"/>
        <color theme="1"/>
        <rFont val="Arial"/>
        <family val="2"/>
      </rPr>
      <t xml:space="preserve">1241-2 </t>
    </r>
    <r>
      <rPr>
        <sz val="7"/>
        <color theme="1"/>
        <rFont val="Arial"/>
        <family val="2"/>
      </rPr>
      <t>MUEBLES EXCEPTO DE OFICINA Y ESTANTERIA</t>
    </r>
  </si>
  <si>
    <r>
      <rPr>
        <b/>
        <sz val="9"/>
        <color theme="1"/>
        <rFont val="Arial"/>
        <family val="2"/>
      </rPr>
      <t>1241-9</t>
    </r>
    <r>
      <rPr>
        <sz val="7"/>
        <color theme="1"/>
        <rFont val="Arial"/>
        <family val="2"/>
      </rPr>
      <t xml:space="preserve">  OTROS MOBILIARIOS Y EQUIPO DE ADMINISTRACION</t>
    </r>
  </si>
  <si>
    <r>
      <rPr>
        <b/>
        <sz val="9"/>
        <color theme="1"/>
        <rFont val="Arial"/>
        <family val="2"/>
      </rPr>
      <t>1242-2</t>
    </r>
    <r>
      <rPr>
        <sz val="7"/>
        <color theme="1"/>
        <rFont val="Arial"/>
        <family val="2"/>
      </rPr>
      <t xml:space="preserve"> APARATOS DEPORTIVOS</t>
    </r>
  </si>
  <si>
    <r>
      <rPr>
        <b/>
        <sz val="9"/>
        <color theme="1"/>
        <rFont val="Arial"/>
        <family val="2"/>
      </rPr>
      <t>1242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 CAMARAS FOTOGRAFICAS Y DE VIDEO</t>
    </r>
  </si>
  <si>
    <r>
      <rPr>
        <b/>
        <sz val="9"/>
        <color theme="1"/>
        <rFont val="Arial"/>
        <family val="2"/>
      </rPr>
      <t>1243-1</t>
    </r>
    <r>
      <rPr>
        <sz val="7"/>
        <color theme="1"/>
        <rFont val="Arial"/>
        <family val="2"/>
      </rPr>
      <t xml:space="preserve"> EQUIPO MEDICO Y DE LABORATORIO</t>
    </r>
  </si>
  <si>
    <r>
      <rPr>
        <b/>
        <sz val="9"/>
        <color theme="1"/>
        <rFont val="Arial"/>
        <family val="2"/>
      </rPr>
      <t xml:space="preserve">1244-1 </t>
    </r>
    <r>
      <rPr>
        <sz val="7"/>
        <color theme="1"/>
        <rFont val="Arial"/>
        <family val="2"/>
      </rPr>
      <t>VEHICULOS Y EQUIPO TERRESTRE</t>
    </r>
  </si>
  <si>
    <r>
      <rPr>
        <b/>
        <sz val="9"/>
        <color theme="1"/>
        <rFont val="Arial"/>
        <family val="2"/>
      </rPr>
      <t>1244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CARROCERIAS Y REMOLQUES</t>
    </r>
  </si>
  <si>
    <r>
      <rPr>
        <b/>
        <sz val="9"/>
        <color theme="1"/>
        <rFont val="Arial"/>
        <family val="2"/>
      </rPr>
      <t>1245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 xml:space="preserve">1 </t>
    </r>
    <r>
      <rPr>
        <sz val="7"/>
        <color theme="1"/>
        <rFont val="Arial"/>
        <family val="2"/>
      </rPr>
      <t>EQUIPO DE DEFENSA Y SEGURIDAD</t>
    </r>
  </si>
  <si>
    <r>
      <rPr>
        <b/>
        <sz val="9"/>
        <color theme="1"/>
        <rFont val="Arial"/>
        <family val="2"/>
      </rPr>
      <t>1244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9</t>
    </r>
    <r>
      <rPr>
        <sz val="7"/>
        <color theme="1"/>
        <rFont val="Arial"/>
        <family val="2"/>
      </rPr>
      <t xml:space="preserve"> OTROS EQUIPOS DE TRANSPORTE</t>
    </r>
  </si>
  <si>
    <r>
      <rPr>
        <b/>
        <sz val="9"/>
        <color theme="1"/>
        <rFont val="Arial"/>
        <family val="2"/>
      </rPr>
      <t>1246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MAQUINARIA Y EQUIPO INDUSTRIAL</t>
    </r>
  </si>
  <si>
    <r>
      <rPr>
        <b/>
        <sz val="9"/>
        <color theme="1"/>
        <rFont val="Arial"/>
        <family val="2"/>
      </rPr>
      <t>1246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 xml:space="preserve">3 </t>
    </r>
    <r>
      <rPr>
        <sz val="7"/>
        <color theme="1"/>
        <rFont val="Arial"/>
        <family val="2"/>
      </rPr>
      <t>MAQUINARIA Y EQUIPO DE CONSTRUCCION</t>
    </r>
  </si>
  <si>
    <r>
      <rPr>
        <b/>
        <sz val="9"/>
        <color theme="1"/>
        <rFont val="Arial"/>
        <family val="2"/>
      </rPr>
      <t>1246-5</t>
    </r>
    <r>
      <rPr>
        <sz val="7"/>
        <color theme="1"/>
        <rFont val="Arial"/>
        <family val="2"/>
      </rPr>
      <t xml:space="preserve"> EQUIPO COMUNICACIÓN Y TELECOMUNICACION</t>
    </r>
  </si>
  <si>
    <r>
      <t xml:space="preserve">1246-9 </t>
    </r>
    <r>
      <rPr>
        <sz val="8"/>
        <color theme="1"/>
        <rFont val="Arial"/>
        <family val="2"/>
      </rPr>
      <t xml:space="preserve">OTROS EQUIPOS </t>
    </r>
  </si>
  <si>
    <r>
      <rPr>
        <b/>
        <sz val="9"/>
        <color theme="1"/>
        <rFont val="Arial"/>
        <family val="2"/>
      </rPr>
      <t>1251-59101</t>
    </r>
    <r>
      <rPr>
        <sz val="7"/>
        <color theme="1"/>
        <rFont val="Arial"/>
        <family val="2"/>
      </rPr>
      <t xml:space="preserve"> SOFTWARE</t>
    </r>
  </si>
  <si>
    <r>
      <rPr>
        <b/>
        <sz val="9"/>
        <color theme="1"/>
        <rFont val="Arial"/>
        <family val="2"/>
      </rPr>
      <t>1254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LICENCIAS INFORMATICAS E INTELENCTUALES</t>
    </r>
  </si>
  <si>
    <r>
      <rPr>
        <b/>
        <sz val="10"/>
        <color theme="1"/>
        <rFont val="Arial"/>
        <family val="2"/>
      </rPr>
      <t>1241-1</t>
    </r>
    <r>
      <rPr>
        <b/>
        <sz val="9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MUEBLES DE OFICINA YESTANTERIA</t>
    </r>
  </si>
  <si>
    <r>
      <rPr>
        <b/>
        <sz val="10"/>
        <color theme="1"/>
        <rFont val="Arial"/>
        <family val="2"/>
      </rPr>
      <t>1241</t>
    </r>
    <r>
      <rPr>
        <sz val="10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EQUIPO DE COMPUTO Y DE TECNOLOGIAS DE LA INFORMACION</t>
    </r>
  </si>
  <si>
    <r>
      <rPr>
        <b/>
        <sz val="9"/>
        <color theme="1"/>
        <rFont val="Arial"/>
        <family val="2"/>
      </rPr>
      <t>1246-6</t>
    </r>
    <r>
      <rPr>
        <sz val="7"/>
        <color theme="1"/>
        <rFont val="Arial"/>
        <family val="2"/>
      </rPr>
      <t xml:space="preserve"> </t>
    </r>
    <r>
      <rPr>
        <sz val="6.5"/>
        <color theme="1"/>
        <rFont val="Arial"/>
        <family val="2"/>
      </rPr>
      <t>EQUIPOS, DE GENERACION ELECTRICA APARATOS Y ACCESORIOS ELECTRICOS</t>
    </r>
  </si>
  <si>
    <r>
      <rPr>
        <b/>
        <sz val="9"/>
        <color theme="1"/>
        <rFont val="Arial"/>
        <family val="2"/>
      </rPr>
      <t>1246</t>
    </r>
    <r>
      <rPr>
        <sz val="9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7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HERRAMIENTAS Y MAQUINAS - HERRAMIENTA</t>
    </r>
  </si>
  <si>
    <r>
      <rPr>
        <b/>
        <sz val="9"/>
        <color theme="1"/>
        <rFont val="Arial"/>
        <family val="2"/>
      </rPr>
      <t>1247</t>
    </r>
    <r>
      <rPr>
        <sz val="7"/>
        <color theme="1"/>
        <rFont val="Arial"/>
        <family val="2"/>
      </rPr>
      <t>-</t>
    </r>
    <r>
      <rPr>
        <b/>
        <sz val="9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BIENES ARTISTICOS , CULTURALES Y CIENTIFICOS</t>
    </r>
  </si>
  <si>
    <r>
      <rPr>
        <b/>
        <sz val="9"/>
        <color theme="1"/>
        <rFont val="Arial"/>
        <family val="2"/>
      </rPr>
      <t>1245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EQUIPO DE DEFENSA Y SEGURIDAD</t>
    </r>
  </si>
  <si>
    <r>
      <rPr>
        <b/>
        <sz val="9"/>
        <color theme="1"/>
        <rFont val="Arial"/>
        <family val="2"/>
      </rPr>
      <t>1246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MAQUINARIA, OTROS EQUIPOS Y HERRAMIENTAS</t>
    </r>
  </si>
  <si>
    <r>
      <rPr>
        <b/>
        <sz val="9"/>
        <color theme="1"/>
        <rFont val="Arial"/>
        <family val="2"/>
      </rPr>
      <t>1247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COLECCIOES, OBRAS DE ARTE Y OBJETOS VALIOSOS</t>
    </r>
  </si>
  <si>
    <r>
      <rPr>
        <b/>
        <sz val="9"/>
        <color theme="1"/>
        <rFont val="Arial"/>
        <family val="2"/>
      </rPr>
      <t>1251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SOFTWARE</t>
    </r>
  </si>
  <si>
    <r>
      <rPr>
        <b/>
        <sz val="9"/>
        <color theme="1"/>
        <rFont val="Arial"/>
        <family val="2"/>
      </rPr>
      <t>1254</t>
    </r>
    <r>
      <rPr>
        <sz val="7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>LICENCIAS</t>
    </r>
    <r>
      <rPr>
        <sz val="7"/>
        <color theme="1"/>
        <rFont val="Arial"/>
        <family val="2"/>
      </rPr>
      <t xml:space="preserve"> </t>
    </r>
  </si>
  <si>
    <t>Cuenta</t>
  </si>
  <si>
    <t>Número de Inventario</t>
  </si>
  <si>
    <t>1233 EDIFICIOS NO HABITACIONALES</t>
  </si>
  <si>
    <t>1233-58302 EDIFICACION DE INMUEBLES, COMERCIALES, INSTITUCIONALESY DE SERVICIOS</t>
  </si>
  <si>
    <t>SUMAS</t>
  </si>
  <si>
    <t>Inventario de bienes muebles e inmuebles, recibidos en comodato  al 30 de Junio de 2017.</t>
  </si>
  <si>
    <t>Número de inventario</t>
  </si>
  <si>
    <t>Dependencia a quien se le otorga el bien</t>
  </si>
  <si>
    <t>30 DE JUNIO DE 2017</t>
  </si>
  <si>
    <t>CONCEPTO</t>
  </si>
  <si>
    <t>EDIFICACION DE INMUEBLES, COMERCIALES, INSTITUCIONALESY DE SERVICIOS</t>
  </si>
  <si>
    <t xml:space="preserve">MOBILIARIO Y EQUIPO DE ADMINISTACIÓN </t>
  </si>
  <si>
    <t>MOBILIARIO Y EQUIPO EDUCACIONAL Y RECREATIVO</t>
  </si>
  <si>
    <t>EQUIPO INSTRUMENTAL MEDICO Y DE LABORATORIO</t>
  </si>
  <si>
    <t>VEHICULOS Y EQUIPO DE TRANSPORTE</t>
  </si>
  <si>
    <t>EQUIPO DE DEFENSA Y SEGURIDAD</t>
  </si>
  <si>
    <t>MAQUINARIA, OTROS EQUIPOS Y HERRAMIENTAS</t>
  </si>
  <si>
    <t>COLECCIOES, OBRAS DE ARTE Y OBJETOS VALIOSOS</t>
  </si>
  <si>
    <t xml:space="preserve">LICENCIAS </t>
  </si>
  <si>
    <t>1|</t>
  </si>
  <si>
    <t>CECOM CHAPULTEPEC</t>
  </si>
  <si>
    <t>SERGIO A. MOTA PINEDA</t>
  </si>
  <si>
    <t>PROFRA. CARMEN PEREA MORENO</t>
  </si>
  <si>
    <t>modeloL355</t>
  </si>
  <si>
    <t>S3YK484856</t>
  </si>
  <si>
    <t>38-13-203.02004-003-1</t>
  </si>
  <si>
    <t>38-13-204.02004-002</t>
  </si>
  <si>
    <t>DR. MARIO DELGADO CATAÑEDA</t>
  </si>
  <si>
    <t>DQSYGAL001530008E16900</t>
  </si>
  <si>
    <t>AAC2A4446C488</t>
  </si>
  <si>
    <t>SECRETARIA DE DESARROLLO SOCIAL</t>
  </si>
  <si>
    <t>38-13-203.02003-001</t>
  </si>
  <si>
    <t>DR. SERGIO ADRIAN MOTA PINEDA</t>
  </si>
  <si>
    <t xml:space="preserve">MONSE COREY </t>
  </si>
  <si>
    <t>ING. ADRIÁN VILCHES CABRERA</t>
  </si>
  <si>
    <t>38-10-203,04002-003</t>
  </si>
  <si>
    <t>38-10-203,04002-005-1</t>
  </si>
  <si>
    <t>38-10-203,04002-004-1</t>
  </si>
  <si>
    <t>ARACELI SANTIAGO ITURRALDE</t>
  </si>
  <si>
    <t xml:space="preserve"> 38-13-203.02034-002</t>
  </si>
  <si>
    <t>IGNACIO VALENTE</t>
  </si>
  <si>
    <t>PREDO PIZA CASIANO</t>
  </si>
  <si>
    <t>38-11-203.02001-002</t>
  </si>
  <si>
    <t>38-11-203.02001-001</t>
  </si>
  <si>
    <t>38-11-203.02002-001</t>
  </si>
  <si>
    <t>38-11-203.02002-002</t>
  </si>
  <si>
    <t>38-11-203.02003-003</t>
  </si>
  <si>
    <t>SECRETARIA DE S.R.E.</t>
  </si>
  <si>
    <t>VH3K015434</t>
  </si>
  <si>
    <t>LASER SET 3015</t>
  </si>
  <si>
    <t>VND3708887</t>
  </si>
  <si>
    <t>38-06-203.02004-030</t>
  </si>
  <si>
    <t>38-06-203.02004-028-1</t>
  </si>
  <si>
    <t>38-06-203.02004-031</t>
  </si>
  <si>
    <t xml:space="preserve">VND3708858 </t>
  </si>
  <si>
    <t>VND3Q34891</t>
  </si>
  <si>
    <t xml:space="preserve">PHBQQ00199 </t>
  </si>
  <si>
    <t>VND3717911</t>
  </si>
  <si>
    <t>FORTASEG</t>
  </si>
  <si>
    <t>BCYSTOAHH7COCZ</t>
  </si>
  <si>
    <t>FCYRVDAAD6XXX</t>
  </si>
  <si>
    <t>FCYRVOAHD6XXFX</t>
  </si>
  <si>
    <t>EDUARDO HERIBERTO ROMAN JAUMES</t>
  </si>
  <si>
    <t>D-LINK RUTER</t>
  </si>
  <si>
    <t>MERCADO MPAL.</t>
  </si>
  <si>
    <t>BROCA</t>
  </si>
  <si>
    <t>NESTOR URIOSTEGUI PALACIOS</t>
  </si>
  <si>
    <t>LETICIA MARQUEZ OCAMPO</t>
  </si>
  <si>
    <t>COMPAC</t>
  </si>
  <si>
    <t>4C14391NFC</t>
  </si>
  <si>
    <t>IVAN RABIELA</t>
  </si>
  <si>
    <t>SARAI FLORES CARDENAS</t>
  </si>
  <si>
    <t>CECILIA  MARCHAN CASTAÑEDA</t>
  </si>
  <si>
    <t>NANCY ARMENTA ESPINOZA</t>
  </si>
  <si>
    <t>ETNALY LOPEZ  CERON</t>
  </si>
  <si>
    <t>38-10-205.02007-002-9</t>
  </si>
  <si>
    <t>PEDRO  LEON  PEREZ</t>
  </si>
  <si>
    <t>GG313913</t>
  </si>
  <si>
    <t>ELBA EDITH SALGADO PERALTA</t>
  </si>
  <si>
    <t>ING. JOSE DE JESUS MARCHAN SALGADO</t>
  </si>
  <si>
    <t>38-18-203.04041-009-1</t>
  </si>
  <si>
    <t>38-18-203.04041-013-1</t>
  </si>
  <si>
    <t>38-18-203.04041-014-1</t>
  </si>
  <si>
    <t>38-18-203.04041-015-1</t>
  </si>
  <si>
    <t>HNDEB1A002171</t>
  </si>
  <si>
    <t>38-08-203.02004-001</t>
  </si>
  <si>
    <t>ING. JOSE LUIS BAHENA LOZANO</t>
  </si>
  <si>
    <t>38-18-205.01005-004-1</t>
  </si>
  <si>
    <t>REGLAMENTOS</t>
  </si>
  <si>
    <t>FERNANDO GOMEZ IBARRA</t>
  </si>
  <si>
    <t>38-08-203.02022-004</t>
  </si>
  <si>
    <t>CEMEX</t>
  </si>
  <si>
    <t>SACO</t>
  </si>
  <si>
    <t>CXMU1304049</t>
  </si>
  <si>
    <t>MODCXMU1304044</t>
  </si>
  <si>
    <t>CXMU1304016</t>
  </si>
  <si>
    <t>NOM</t>
  </si>
  <si>
    <t>NE02245</t>
  </si>
  <si>
    <t>VH3K067812</t>
  </si>
  <si>
    <t>38-08-203.02002-002</t>
  </si>
  <si>
    <t>38-08-203.02002-001</t>
  </si>
  <si>
    <t>38-08-203.02001-001</t>
  </si>
  <si>
    <t>DSC-W800</t>
  </si>
  <si>
    <t>38-07-204.09001-001</t>
  </si>
  <si>
    <t>38-08-203.02032-006-1</t>
  </si>
  <si>
    <t>38-08-203.02002-004</t>
  </si>
  <si>
    <t>38-08-203.02001-004</t>
  </si>
  <si>
    <t>38-08-203.02003-003</t>
  </si>
  <si>
    <t>38-08-203.02002-005</t>
  </si>
  <si>
    <t>38-08-203.02034-001</t>
  </si>
  <si>
    <t>38-08-203.02003-001</t>
  </si>
  <si>
    <t>S3YK492215</t>
  </si>
  <si>
    <t>A 667/ A 745</t>
  </si>
  <si>
    <t>38-08-203.02034-002</t>
  </si>
  <si>
    <t>38-08-203.02003-005</t>
  </si>
  <si>
    <t>38-08-203.02031-003</t>
  </si>
  <si>
    <t>38-08-207.06245-001-1</t>
  </si>
  <si>
    <t>38-08-203.02009-001</t>
  </si>
  <si>
    <t>M111181</t>
  </si>
  <si>
    <t>GG07892</t>
  </si>
  <si>
    <t>38-08-203.04061-002</t>
  </si>
  <si>
    <t>38-07-205.01005-015</t>
  </si>
  <si>
    <t xml:space="preserve">38-07-205.01005-013-4 </t>
  </si>
  <si>
    <t xml:space="preserve">38-07-205.01001-010-4 </t>
  </si>
  <si>
    <t>38-07-205.01001-001-4</t>
  </si>
  <si>
    <t>38-07-205.01001-003-4</t>
  </si>
  <si>
    <t>38-07-205.01001-004-4</t>
  </si>
  <si>
    <t>38-05-207.06039-002-1</t>
  </si>
  <si>
    <t>38-05-204.12054-003-1</t>
  </si>
  <si>
    <t>ESPATULAS 5</t>
  </si>
  <si>
    <t>38-05-207.06043-002</t>
  </si>
  <si>
    <t>MUNDIAL</t>
  </si>
  <si>
    <t>38-16-203.02034-001</t>
  </si>
  <si>
    <t>38-16-203.02003-005</t>
  </si>
  <si>
    <t>38-16-203.02032-001</t>
  </si>
  <si>
    <t>NESTOR EMBRIZ MOTA</t>
  </si>
  <si>
    <t xml:space="preserve"> JAVIER ANTUNEZ REALEÑO </t>
  </si>
  <si>
    <t>C. P.  GRACIELA DIAZ LARA</t>
  </si>
  <si>
    <t>RAFAEL VILLALOBOS SALAZAR</t>
  </si>
  <si>
    <t>SAMUEL PEREZ  CALVO</t>
  </si>
  <si>
    <t>C. P. GRACIELA DIAZ LARA</t>
  </si>
  <si>
    <t>RECURSOS HUMANOS</t>
  </si>
  <si>
    <t>ING SAMUEL  PEREZ CALVO</t>
  </si>
  <si>
    <t xml:space="preserve">ING. SAMUEL PEREZ CALVO </t>
  </si>
  <si>
    <t>FAF0E</t>
  </si>
  <si>
    <t xml:space="preserve">GRACIELA DÍAZ LARA </t>
  </si>
  <si>
    <t>ENRIQUE GONZALEZ</t>
  </si>
  <si>
    <t>FUENTES DANZARINAS</t>
  </si>
  <si>
    <t>GRACIEL DIAZ LARA</t>
  </si>
  <si>
    <t>38-16-206.01014-001</t>
  </si>
  <si>
    <t>MARCIAL ALEJANDRO DIAZ</t>
  </si>
  <si>
    <t>38-05-207.06008-001</t>
  </si>
  <si>
    <t>38-10-203.01010-001-1</t>
  </si>
  <si>
    <t xml:space="preserve">CLEMENTE </t>
  </si>
  <si>
    <t>CLEMENTE</t>
  </si>
  <si>
    <t>LIC. MANUEL</t>
  </si>
  <si>
    <t>38-07-203.04009-009</t>
  </si>
  <si>
    <t>COMPUTADORA HP</t>
  </si>
  <si>
    <t>38-06-203.02034--</t>
  </si>
  <si>
    <t>NICOLAS JESUS GUTIERREZ</t>
  </si>
  <si>
    <t>22-B203IA</t>
  </si>
  <si>
    <t>BCC7191OHY</t>
  </si>
  <si>
    <t>SILLON EJECUTIVO ERGONOMICO CON MALLA</t>
  </si>
  <si>
    <t>38-06-203-04042-006</t>
  </si>
  <si>
    <t>ELBERT CORTES MORALES</t>
  </si>
  <si>
    <t>RED/VINIL</t>
  </si>
  <si>
    <t>38-06-203-04042-007</t>
  </si>
  <si>
    <t>38-06-203-04042-008</t>
  </si>
  <si>
    <t>38-06-203-04042-009</t>
  </si>
  <si>
    <t>38-06-203-04042-010</t>
  </si>
  <si>
    <t>DISTANCIOMETRO</t>
  </si>
  <si>
    <t>38-08-203.06092-001</t>
  </si>
  <si>
    <t>JULIO CESAR ALONSO REYES</t>
  </si>
  <si>
    <t>LEICA D3ABT</t>
  </si>
  <si>
    <t>38-08-203.02005-002-1</t>
  </si>
  <si>
    <t>EDITH TAMPA VILLALOBOS</t>
  </si>
  <si>
    <t>SOLA BASIC</t>
  </si>
  <si>
    <t xml:space="preserve">ISB LCD Y PC </t>
  </si>
  <si>
    <t>38-08-203.02005-002-2</t>
  </si>
  <si>
    <t>MIGUEL ANGEL PEREZ AVILA</t>
  </si>
  <si>
    <t>21-132</t>
  </si>
  <si>
    <t>38-08-203.02005-002-3</t>
  </si>
  <si>
    <t>ENRIQUE RIVERA SEGURA</t>
  </si>
  <si>
    <t>EGRESOS</t>
  </si>
  <si>
    <t>38-06-203.04042-001-2</t>
  </si>
  <si>
    <t>IVAN RABIELA HERNANDEZ</t>
  </si>
  <si>
    <t>IMPRESORA MULTIFUNCIO</t>
  </si>
  <si>
    <t>38-06-203.02004-003-1</t>
  </si>
  <si>
    <t>YURIDIA ROMERO MENA</t>
  </si>
  <si>
    <t>W98Y133852</t>
  </si>
  <si>
    <t>EJECUSION FISCAL</t>
  </si>
  <si>
    <t>LIC SARAI FLORES CARDENAS</t>
  </si>
  <si>
    <t>LASERJET</t>
  </si>
  <si>
    <t>FC3FD889D5AC</t>
  </si>
  <si>
    <t>38-08-203.04002-3</t>
  </si>
  <si>
    <t>38-06-203.020004-006-1</t>
  </si>
  <si>
    <t>IVETTE YENIN SLINAS HERNANDEZ</t>
  </si>
  <si>
    <t>W98Y129368</t>
  </si>
  <si>
    <t>COMPUTADORA  ALL</t>
  </si>
  <si>
    <t>hp</t>
  </si>
  <si>
    <t>1241-9-51909</t>
  </si>
  <si>
    <t>VIDEOPROYECTOR</t>
  </si>
  <si>
    <t>38-08-203.02005-002-4</t>
  </si>
  <si>
    <t>38-08-203.02005-002-5</t>
  </si>
  <si>
    <t>GATO HIDRAULICO</t>
  </si>
  <si>
    <t>38-05-204-12054-007</t>
  </si>
  <si>
    <t>SAMUEL PEREZ CALVO</t>
  </si>
  <si>
    <t>MIKELS</t>
  </si>
  <si>
    <t>DE BOTELLA DE 20 TON</t>
  </si>
  <si>
    <t>MERCADO DE ZONA EL CALVARIO</t>
  </si>
  <si>
    <t>38-10-207.06028-001</t>
  </si>
  <si>
    <t>JAVIER ANTUNEZ REALEÑO</t>
  </si>
  <si>
    <t>TIPO BOLA LAWIN</t>
  </si>
  <si>
    <t>38-05-203.02031-001</t>
  </si>
  <si>
    <t>ANA SILVIA TABARES FLORES</t>
  </si>
  <si>
    <t>INSPIRION 3250</t>
  </si>
  <si>
    <t>OFICIALI MAYOR</t>
  </si>
  <si>
    <t>CPU ENSAMBLADO</t>
  </si>
  <si>
    <t>38-05-203.02001-003</t>
  </si>
  <si>
    <t>ROCIO GONZALEZ RANGEL</t>
  </si>
  <si>
    <t>4708000S161</t>
  </si>
  <si>
    <t>OFICIALIA MAYOR</t>
  </si>
  <si>
    <t>IMPRESORA TINTA CONTINUA</t>
  </si>
  <si>
    <t>38-05-203.02004-006-1</t>
  </si>
  <si>
    <t>GT5820</t>
  </si>
  <si>
    <t>CN7785G1SM</t>
  </si>
  <si>
    <t>38-06-203.04407-001-2</t>
  </si>
  <si>
    <t>LUIS ENRIQUE RIVERA SEGURA</t>
  </si>
  <si>
    <t>SOL BASIC</t>
  </si>
  <si>
    <t>ISB LCD Y PC</t>
  </si>
  <si>
    <t>SE170013157</t>
  </si>
  <si>
    <t>PREVENCION SOCIAL DEL DELITO</t>
  </si>
  <si>
    <t>1242-9-52902</t>
  </si>
  <si>
    <t>FUTBOLITO DE LUJO</t>
  </si>
  <si>
    <t>38-03-207.06288-2</t>
  </si>
  <si>
    <t xml:space="preserve">CARLOS OMAR VILMA ADAN </t>
  </si>
  <si>
    <t>ROJO7AZUL</t>
  </si>
  <si>
    <t>RAMO 33</t>
  </si>
  <si>
    <t>ESCRITORIO DE TRABAJO EJECUTIVO</t>
  </si>
  <si>
    <t>38-01-203.04008-002-1</t>
  </si>
  <si>
    <t>JOSE IGNACIO MORALES</t>
  </si>
  <si>
    <t>GERESA</t>
  </si>
  <si>
    <t>2 CAJONES CON LLAVE</t>
  </si>
  <si>
    <t>MESA DE PLASTICO</t>
  </si>
  <si>
    <t>38-06-203.04002-004</t>
  </si>
  <si>
    <t>UFE TIME</t>
  </si>
  <si>
    <t>PLEGABLE</t>
  </si>
  <si>
    <t>38-069-203-04002-004</t>
  </si>
  <si>
    <t>METALICO/NEGRO</t>
  </si>
  <si>
    <t>RAMO33</t>
  </si>
  <si>
    <t>JOSE IGNACIO MORAQLES</t>
  </si>
  <si>
    <t>ERGONOMICO</t>
  </si>
  <si>
    <t>CON MALLA</t>
  </si>
  <si>
    <t>S7S</t>
  </si>
  <si>
    <t>38-06-203.04042-002</t>
  </si>
  <si>
    <t>CON MALLAS/S</t>
  </si>
  <si>
    <t>33-06-203.04042-003</t>
  </si>
  <si>
    <t>JOSE IGNACIO MRALES</t>
  </si>
  <si>
    <t>38-06-203.02004-005</t>
  </si>
  <si>
    <t>L380</t>
  </si>
  <si>
    <t>38-06-203.0234-001-2</t>
  </si>
  <si>
    <t>ISB</t>
  </si>
  <si>
    <t>E1701356</t>
  </si>
  <si>
    <t>REGISTRO CIVIL</t>
  </si>
  <si>
    <t>38-18-203.02002-1</t>
  </si>
  <si>
    <t>ESTHELA CECILIA MARCHAN CASTAÑEDA</t>
  </si>
  <si>
    <t>6GGRVC1GW710LK</t>
  </si>
  <si>
    <t>CARLOS MANUEL DÍAZ GARCIA</t>
  </si>
  <si>
    <t>AIRBUS DEFENCE</t>
  </si>
  <si>
    <t>TPH900</t>
  </si>
  <si>
    <t>HR762AA011164300741</t>
  </si>
  <si>
    <t>HR7624AAD11164300072</t>
  </si>
  <si>
    <t>HR7624AAD11164300260</t>
  </si>
  <si>
    <t>HR7624AAD11164300781</t>
  </si>
  <si>
    <t>HR7624AAD11164300236</t>
  </si>
  <si>
    <t>HR7624AAD11154302001</t>
  </si>
  <si>
    <t>HR7624AAD11164401506</t>
  </si>
  <si>
    <t>38-07-204.01008-031</t>
  </si>
  <si>
    <t>TPM900</t>
  </si>
  <si>
    <t>HR8956AAC06171302900</t>
  </si>
  <si>
    <t>38-07-204.01008-032</t>
  </si>
  <si>
    <t>HR8956AAC06171500995</t>
  </si>
  <si>
    <t>38-07-204.01008-033</t>
  </si>
  <si>
    <t>HR8956AAC06171500392</t>
  </si>
  <si>
    <t>38-07-204.01008-034</t>
  </si>
  <si>
    <t>HR8956AAC06171500351</t>
  </si>
  <si>
    <t>38-07-204.01008-035</t>
  </si>
  <si>
    <t>HR8956AAC06171401105</t>
  </si>
  <si>
    <t>38-07-204.01008-036</t>
  </si>
  <si>
    <t>HR8956AAC06171300399</t>
  </si>
  <si>
    <t>38-07-204.01008-037</t>
  </si>
  <si>
    <t>HR8956AAC0171403108</t>
  </si>
  <si>
    <t>38-07-203.02034-003</t>
  </si>
  <si>
    <t>CARLOS MANUEL DIAZ GARCIA</t>
  </si>
  <si>
    <t>PC TODO EN UNO  205</t>
  </si>
  <si>
    <t>8CC7230LL7</t>
  </si>
  <si>
    <t>PC TODO EN UNO  206</t>
  </si>
  <si>
    <t>8CC7230LX7</t>
  </si>
  <si>
    <t>38-07-203-02034-002</t>
  </si>
  <si>
    <t>PC TODO EN UNO  207</t>
  </si>
  <si>
    <t>DIGITAIZADOR ESCANER</t>
  </si>
  <si>
    <t>VEHICULO PATRULLA</t>
  </si>
  <si>
    <t>1FTEW1C82HKE31760</t>
  </si>
  <si>
    <t>1FTEW1C89HKD37133</t>
  </si>
  <si>
    <t>ESCRITORIO METALICO REFORZADO</t>
  </si>
  <si>
    <t>38-08-203-04009-002</t>
  </si>
  <si>
    <t>ELVIA MILLAN SANCHEZ</t>
  </si>
  <si>
    <t>CAFÉ/BEIGE</t>
  </si>
  <si>
    <t>38-09-203-04009-009</t>
  </si>
  <si>
    <t>MACRINA GUTIERREZ</t>
  </si>
  <si>
    <t>38-09-203.04009-009</t>
  </si>
  <si>
    <t>CAGFÉ/BEIGE</t>
  </si>
  <si>
    <t>38-06-203.04002-005</t>
  </si>
  <si>
    <t>PLOTTER</t>
  </si>
  <si>
    <t>38-08-207.06265-002-1</t>
  </si>
  <si>
    <t>T520</t>
  </si>
  <si>
    <t>CN69M8M03R</t>
  </si>
  <si>
    <t>CARLOS ALBERTO BLAS POPOCA</t>
  </si>
  <si>
    <t>SECRETARIA DE FINANZAS</t>
  </si>
  <si>
    <t>ARCHIVERO DE 4 GAVETAS</t>
  </si>
  <si>
    <t>38-06-203.04003-001</t>
  </si>
  <si>
    <t>NEGRO REFORZADO</t>
  </si>
  <si>
    <t>38-10-204.12107-001</t>
  </si>
  <si>
    <t>STHILL</t>
  </si>
  <si>
    <t>BG-86</t>
  </si>
  <si>
    <t>TALADRO ROTOMARTILLO</t>
  </si>
  <si>
    <t>38-10204.12017-001</t>
  </si>
  <si>
    <t>ERNESTO NUÑEZ CASTRO</t>
  </si>
  <si>
    <t>GSB-20-2-RE</t>
  </si>
  <si>
    <t>38-02-203.02004-004-1</t>
  </si>
  <si>
    <t>SERGIO LUGO CATALAN</t>
  </si>
  <si>
    <t>1242-9</t>
  </si>
  <si>
    <t>Inventario de bienes muebles   al 31 de Diciembre de 2017</t>
  </si>
  <si>
    <t>1246-4-56401</t>
  </si>
  <si>
    <t>1244-9-54903</t>
  </si>
  <si>
    <t>1246-5-56501</t>
  </si>
  <si>
    <t>1246-9-56901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</si>
</sst>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&quot;$&quot;#,##0.00"/>
  </numFmts>
  <fonts count="86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rgb="FF0070C0"/>
      <name val="Arial"/>
      <family val="2"/>
    </font>
    <font>
      <b/>
      <sz val="11"/>
      <color theme="8" tint="-0.249977111117893"/>
      <name val="Arial"/>
      <family val="2"/>
    </font>
    <font>
      <sz val="8"/>
      <color theme="4" tint="-0.249977111117893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theme="1"/>
      <name val="Tahoma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Tahoma"/>
      <family val="2"/>
    </font>
    <font>
      <b/>
      <i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sz val="6.5"/>
      <color theme="1"/>
      <name val="Arial"/>
      <family val="2"/>
    </font>
    <font>
      <sz val="6"/>
      <color theme="1"/>
      <name val="Arial"/>
      <family val="2"/>
    </font>
    <font>
      <sz val="7.5"/>
      <color rgb="FF000000"/>
      <name val="Arial"/>
      <family val="2"/>
    </font>
    <font>
      <sz val="7.5"/>
      <color theme="1"/>
      <name val="Calibri"/>
      <family val="2"/>
      <scheme val="minor"/>
    </font>
    <font>
      <b/>
      <sz val="7.5"/>
      <color rgb="FF00000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 Black"/>
      <family val="2"/>
    </font>
    <font>
      <sz val="7"/>
      <color rgb="FF0070C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theme="1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name val="Calibri"/>
      <family val="2"/>
      <charset val="1"/>
    </font>
    <font>
      <sz val="7"/>
      <color rgb="FFFF0000"/>
      <name val="Arial"/>
      <family val="2"/>
    </font>
    <font>
      <sz val="11"/>
      <name val="Calibri"/>
      <family val="2"/>
      <charset val="1"/>
    </font>
    <font>
      <sz val="8"/>
      <name val="Tahoma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1">
    <xf numFmtId="0" fontId="0" fillId="0" borderId="0"/>
    <xf numFmtId="0" fontId="9" fillId="0" borderId="1"/>
    <xf numFmtId="0" fontId="9" fillId="0" borderId="1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14" fillId="0" borderId="1"/>
    <xf numFmtId="0" fontId="16" fillId="2" borderId="6" applyNumberFormat="0" applyAlignment="0" applyProtection="0"/>
    <xf numFmtId="164" fontId="9" fillId="0" borderId="1" applyFont="0" applyFill="0" applyBorder="0" applyAlignment="0" applyProtection="0"/>
    <xf numFmtId="0" fontId="17" fillId="0" borderId="1" applyNumberFormat="0" applyFill="0" applyBorder="0" applyAlignment="0" applyProtection="0">
      <alignment vertical="top"/>
      <protection locked="0"/>
    </xf>
    <xf numFmtId="0" fontId="18" fillId="0" borderId="1" applyNumberFormat="0" applyFill="0" applyBorder="0" applyAlignment="0" applyProtection="0">
      <alignment vertical="top"/>
      <protection locked="0"/>
    </xf>
    <xf numFmtId="43" fontId="9" fillId="0" borderId="1" applyFont="0" applyFill="0" applyBorder="0" applyAlignment="0" applyProtection="0"/>
    <xf numFmtId="43" fontId="8" fillId="0" borderId="1" applyFont="0" applyFill="0" applyBorder="0" applyAlignment="0" applyProtection="0"/>
    <xf numFmtId="165" fontId="19" fillId="0" borderId="1" applyFont="0" applyFill="0" applyBorder="0" applyAlignment="0" applyProtection="0"/>
    <xf numFmtId="166" fontId="8" fillId="0" borderId="1" applyFont="0" applyFill="0" applyBorder="0" applyAlignment="0" applyProtection="0"/>
    <xf numFmtId="166" fontId="8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0" fontId="19" fillId="0" borderId="1"/>
    <xf numFmtId="0" fontId="9" fillId="0" borderId="1">
      <alignment wrapText="1"/>
    </xf>
    <xf numFmtId="0" fontId="9" fillId="0" borderId="1">
      <alignment wrapText="1"/>
    </xf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9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43" fontId="11" fillId="0" borderId="1" applyFont="0" applyFill="0" applyBorder="0" applyAlignment="0" applyProtection="0"/>
    <xf numFmtId="43" fontId="20" fillId="0" borderId="1" applyFont="0" applyFill="0" applyBorder="0" applyAlignment="0" applyProtection="0"/>
    <xf numFmtId="43" fontId="11" fillId="0" borderId="1" applyFont="0" applyFill="0" applyBorder="0" applyAlignment="0" applyProtection="0"/>
    <xf numFmtId="43" fontId="9" fillId="0" borderId="1" applyFont="0" applyFill="0" applyBorder="0" applyAlignment="0" applyProtection="0"/>
    <xf numFmtId="44" fontId="12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8" fillId="0" borderId="1" applyFont="0" applyFill="0" applyBorder="0" applyAlignment="0" applyProtection="0"/>
    <xf numFmtId="167" fontId="8" fillId="0" borderId="1" applyFont="0" applyFill="0" applyBorder="0" applyAlignment="0" applyProtection="0"/>
    <xf numFmtId="44" fontId="11" fillId="0" borderId="1" applyFont="0" applyFill="0" applyBorder="0" applyAlignment="0" applyProtection="0"/>
    <xf numFmtId="44" fontId="9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8" fillId="0" borderId="1"/>
    <xf numFmtId="0" fontId="11" fillId="0" borderId="1"/>
    <xf numFmtId="0" fontId="19" fillId="0" borderId="1"/>
    <xf numFmtId="0" fontId="11" fillId="0" borderId="1"/>
    <xf numFmtId="0" fontId="12" fillId="0" borderId="1"/>
    <xf numFmtId="0" fontId="11" fillId="0" borderId="1"/>
    <xf numFmtId="0" fontId="8" fillId="0" borderId="1"/>
    <xf numFmtId="9" fontId="11" fillId="0" borderId="1" applyFont="0" applyFill="0" applyBorder="0" applyAlignment="0" applyProtection="0"/>
    <xf numFmtId="9" fontId="9" fillId="0" borderId="1" applyFont="0" applyFill="0" applyBorder="0" applyAlignment="0" applyProtection="0"/>
    <xf numFmtId="43" fontId="14" fillId="0" borderId="1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43" fontId="7" fillId="0" borderId="1" applyFont="0" applyFill="0" applyBorder="0" applyAlignment="0" applyProtection="0"/>
    <xf numFmtId="0" fontId="6" fillId="0" borderId="1"/>
    <xf numFmtId="0" fontId="6" fillId="0" borderId="1"/>
    <xf numFmtId="43" fontId="14" fillId="0" borderId="1" applyFont="0" applyFill="0" applyBorder="0" applyAlignment="0" applyProtection="0"/>
    <xf numFmtId="43" fontId="23" fillId="0" borderId="0" applyFont="0" applyFill="0" applyBorder="0" applyAlignment="0" applyProtection="0"/>
    <xf numFmtId="0" fontId="5" fillId="0" borderId="1"/>
    <xf numFmtId="43" fontId="5" fillId="0" borderId="1" applyFont="0" applyFill="0" applyBorder="0" applyAlignment="0" applyProtection="0"/>
    <xf numFmtId="0" fontId="4" fillId="0" borderId="1"/>
    <xf numFmtId="43" fontId="4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9" fillId="0" borderId="1"/>
    <xf numFmtId="44" fontId="20" fillId="0" borderId="1" applyFont="0" applyFill="0" applyBorder="0" applyAlignment="0" applyProtection="0"/>
    <xf numFmtId="44" fontId="2" fillId="0" borderId="1" applyFont="0" applyFill="0" applyBorder="0" applyAlignment="0" applyProtection="0"/>
    <xf numFmtId="168" fontId="9" fillId="0" borderId="1" applyFont="0" applyFill="0" applyBorder="0" applyAlignment="0" applyProtection="0"/>
    <xf numFmtId="166" fontId="2" fillId="0" borderId="1" applyFont="0" applyFill="0" applyBorder="0" applyAlignment="0" applyProtection="0"/>
    <xf numFmtId="167" fontId="2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</cellStyleXfs>
  <cellXfs count="366">
    <xf numFmtId="0" fontId="0" fillId="0" borderId="0" xfId="0" applyFill="1" applyAlignment="1">
      <alignment horizontal="left" vertical="top" wrapText="1"/>
    </xf>
    <xf numFmtId="0" fontId="7" fillId="0" borderId="1" xfId="59" applyFill="1"/>
    <xf numFmtId="0" fontId="7" fillId="0" borderId="1" xfId="59"/>
    <xf numFmtId="0" fontId="15" fillId="0" borderId="1" xfId="59" applyFont="1" applyAlignment="1"/>
    <xf numFmtId="0" fontId="27" fillId="0" borderId="1" xfId="59" applyFont="1" applyAlignment="1">
      <alignment horizontal="center"/>
    </xf>
    <xf numFmtId="49" fontId="28" fillId="0" borderId="1" xfId="59" applyNumberFormat="1" applyFont="1" applyAlignment="1">
      <alignment horizontal="center" vertical="center"/>
    </xf>
    <xf numFmtId="0" fontId="22" fillId="0" borderId="16" xfId="59" applyFont="1" applyBorder="1" applyAlignment="1">
      <alignment horizontal="center" vertical="center" wrapText="1"/>
    </xf>
    <xf numFmtId="0" fontId="22" fillId="0" borderId="17" xfId="59" applyFont="1" applyBorder="1" applyAlignment="1">
      <alignment horizontal="center" vertical="center" wrapText="1"/>
    </xf>
    <xf numFmtId="0" fontId="29" fillId="0" borderId="1" xfId="59" applyFont="1" applyAlignment="1">
      <alignment horizontal="right"/>
    </xf>
    <xf numFmtId="49" fontId="30" fillId="0" borderId="1" xfId="59" applyNumberFormat="1" applyFont="1" applyAlignment="1">
      <alignment horizontal="center" vertical="center"/>
    </xf>
    <xf numFmtId="0" fontId="22" fillId="0" borderId="26" xfId="59" applyFont="1" applyBorder="1" applyAlignment="1">
      <alignment horizontal="center" vertical="center" wrapText="1"/>
    </xf>
    <xf numFmtId="0" fontId="22" fillId="0" borderId="27" xfId="59" applyFont="1" applyBorder="1" applyAlignment="1">
      <alignment horizontal="center" vertical="center" wrapText="1"/>
    </xf>
    <xf numFmtId="0" fontId="22" fillId="0" borderId="28" xfId="59" applyFont="1" applyBorder="1" applyAlignment="1">
      <alignment horizontal="center" vertical="center" wrapText="1"/>
    </xf>
    <xf numFmtId="0" fontId="7" fillId="0" borderId="14" xfId="59" applyBorder="1"/>
    <xf numFmtId="0" fontId="7" fillId="0" borderId="5" xfId="59" applyBorder="1"/>
    <xf numFmtId="0" fontId="7" fillId="0" borderId="12" xfId="59" applyBorder="1"/>
    <xf numFmtId="0" fontId="7" fillId="0" borderId="29" xfId="59" applyBorder="1"/>
    <xf numFmtId="0" fontId="7" fillId="0" borderId="7" xfId="59" applyBorder="1"/>
    <xf numFmtId="0" fontId="7" fillId="0" borderId="18" xfId="59" applyBorder="1"/>
    <xf numFmtId="0" fontId="7" fillId="0" borderId="30" xfId="59" applyBorder="1"/>
    <xf numFmtId="0" fontId="7" fillId="0" borderId="20" xfId="59" applyBorder="1"/>
    <xf numFmtId="0" fontId="7" fillId="0" borderId="31" xfId="59" applyBorder="1"/>
    <xf numFmtId="49" fontId="30" fillId="0" borderId="12" xfId="59" applyNumberFormat="1" applyFont="1" applyBorder="1" applyAlignment="1">
      <alignment horizontal="center" vertical="center"/>
    </xf>
    <xf numFmtId="49" fontId="30" fillId="0" borderId="31" xfId="59" applyNumberFormat="1" applyFont="1" applyBorder="1" applyAlignment="1">
      <alignment horizontal="center" vertical="center"/>
    </xf>
    <xf numFmtId="0" fontId="22" fillId="0" borderId="34" xfId="59" applyFont="1" applyBorder="1" applyAlignment="1">
      <alignment horizontal="center" vertical="center" wrapText="1"/>
    </xf>
    <xf numFmtId="0" fontId="22" fillId="0" borderId="35" xfId="59" applyFont="1" applyBorder="1" applyAlignment="1">
      <alignment horizontal="center" vertical="center" wrapText="1"/>
    </xf>
    <xf numFmtId="0" fontId="22" fillId="0" borderId="36" xfId="59" applyFont="1" applyBorder="1" applyAlignment="1">
      <alignment horizontal="center" vertical="center" wrapText="1"/>
    </xf>
    <xf numFmtId="49" fontId="30" fillId="0" borderId="18" xfId="59" applyNumberFormat="1" applyFont="1" applyBorder="1" applyAlignment="1">
      <alignment horizontal="center" vertical="center"/>
    </xf>
    <xf numFmtId="0" fontId="33" fillId="0" borderId="1" xfId="59" applyFont="1" applyAlignment="1">
      <alignment horizontal="right"/>
    </xf>
    <xf numFmtId="43" fontId="3" fillId="0" borderId="1" xfId="38" applyFont="1" applyFill="1" applyBorder="1"/>
    <xf numFmtId="43" fontId="7" fillId="0" borderId="1" xfId="59" applyNumberFormat="1" applyFill="1"/>
    <xf numFmtId="43" fontId="0" fillId="0" borderId="0" xfId="65" applyFont="1" applyFill="1" applyAlignment="1">
      <alignment horizontal="left" vertical="top" wrapText="1"/>
    </xf>
    <xf numFmtId="0" fontId="32" fillId="0" borderId="1" xfId="59" applyFont="1" applyAlignment="1">
      <alignment horizontal="right"/>
    </xf>
    <xf numFmtId="0" fontId="0" fillId="0" borderId="0" xfId="0"/>
    <xf numFmtId="0" fontId="45" fillId="3" borderId="1" xfId="59" applyFont="1" applyFill="1" applyAlignment="1">
      <alignment horizontal="center" vertical="center"/>
    </xf>
    <xf numFmtId="0" fontId="48" fillId="3" borderId="1" xfId="59" applyFont="1" applyFill="1" applyAlignment="1">
      <alignment horizontal="center" vertical="center"/>
    </xf>
    <xf numFmtId="0" fontId="49" fillId="3" borderId="7" xfId="59" applyFont="1" applyFill="1" applyBorder="1" applyAlignment="1">
      <alignment horizontal="center" vertical="center" wrapText="1"/>
    </xf>
    <xf numFmtId="0" fontId="45" fillId="3" borderId="7" xfId="66" applyFont="1" applyFill="1" applyBorder="1" applyAlignment="1">
      <alignment horizontal="center" vertical="center"/>
    </xf>
    <xf numFmtId="0" fontId="45" fillId="3" borderId="1" xfId="66" applyFont="1" applyFill="1" applyBorder="1" applyAlignment="1">
      <alignment horizontal="center" vertical="center"/>
    </xf>
    <xf numFmtId="14" fontId="45" fillId="3" borderId="1" xfId="66" applyNumberFormat="1" applyFont="1" applyFill="1" applyBorder="1" applyAlignment="1">
      <alignment horizontal="center" vertical="center"/>
    </xf>
    <xf numFmtId="0" fontId="45" fillId="3" borderId="3" xfId="66" applyFont="1" applyFill="1" applyBorder="1" applyAlignment="1">
      <alignment horizontal="center" vertical="center"/>
    </xf>
    <xf numFmtId="0" fontId="45" fillId="3" borderId="8" xfId="66" applyFont="1" applyFill="1" applyBorder="1" applyAlignment="1">
      <alignment horizontal="center" vertical="center"/>
    </xf>
    <xf numFmtId="0" fontId="45" fillId="3" borderId="1" xfId="59" applyFont="1" applyFill="1" applyBorder="1" applyAlignment="1">
      <alignment horizontal="center" vertical="center" wrapText="1"/>
    </xf>
    <xf numFmtId="0" fontId="45" fillId="3" borderId="1" xfId="59" applyFont="1" applyFill="1" applyBorder="1" applyAlignment="1">
      <alignment horizontal="center" vertical="center"/>
    </xf>
    <xf numFmtId="43" fontId="45" fillId="3" borderId="1" xfId="59" applyNumberFormat="1" applyFont="1" applyFill="1" applyAlignment="1">
      <alignment horizontal="center" vertical="center"/>
    </xf>
    <xf numFmtId="43" fontId="51" fillId="3" borderId="1" xfId="65" applyFont="1" applyFill="1" applyBorder="1" applyAlignment="1">
      <alignment horizontal="center"/>
    </xf>
    <xf numFmtId="43" fontId="52" fillId="3" borderId="7" xfId="65" applyFont="1" applyFill="1" applyBorder="1" applyAlignment="1">
      <alignment horizontal="center" vertical="center" wrapText="1"/>
    </xf>
    <xf numFmtId="43" fontId="21" fillId="3" borderId="7" xfId="65" applyFont="1" applyFill="1" applyBorder="1"/>
    <xf numFmtId="0" fontId="45" fillId="3" borderId="1" xfId="59" applyFont="1" applyFill="1" applyAlignment="1">
      <alignment horizontal="left" vertical="center"/>
    </xf>
    <xf numFmtId="0" fontId="48" fillId="3" borderId="1" xfId="59" applyFont="1" applyFill="1" applyAlignment="1">
      <alignment horizontal="left" vertical="center"/>
    </xf>
    <xf numFmtId="0" fontId="49" fillId="3" borderId="7" xfId="59" applyFont="1" applyFill="1" applyBorder="1" applyAlignment="1">
      <alignment horizontal="left" vertical="center" wrapText="1"/>
    </xf>
    <xf numFmtId="0" fontId="45" fillId="3" borderId="1" xfId="66" applyFont="1" applyFill="1" applyBorder="1" applyAlignment="1">
      <alignment horizontal="left" vertical="center"/>
    </xf>
    <xf numFmtId="0" fontId="45" fillId="3" borderId="1" xfId="59" applyFont="1" applyFill="1" applyBorder="1" applyAlignment="1">
      <alignment horizontal="left" vertical="center" wrapText="1"/>
    </xf>
    <xf numFmtId="0" fontId="7" fillId="0" borderId="1" xfId="59" applyFill="1" applyAlignment="1">
      <alignment horizontal="left"/>
    </xf>
    <xf numFmtId="43" fontId="53" fillId="3" borderId="1" xfId="67" applyFont="1" applyFill="1" applyBorder="1"/>
    <xf numFmtId="43" fontId="53" fillId="3" borderId="7" xfId="67" applyFont="1" applyFill="1" applyBorder="1"/>
    <xf numFmtId="43" fontId="52" fillId="3" borderId="5" xfId="65" applyFont="1" applyFill="1" applyBorder="1" applyAlignment="1">
      <alignment horizontal="center"/>
    </xf>
    <xf numFmtId="43" fontId="53" fillId="3" borderId="1" xfId="65" applyFont="1" applyFill="1" applyBorder="1" applyAlignment="1">
      <alignment horizontal="center"/>
    </xf>
    <xf numFmtId="43" fontId="0" fillId="0" borderId="0" xfId="65" applyFont="1" applyFill="1" applyAlignment="1">
      <alignment horizontal="right" vertical="top" wrapText="1"/>
    </xf>
    <xf numFmtId="43" fontId="0" fillId="0" borderId="1" xfId="38" applyFont="1" applyFill="1" applyAlignment="1">
      <alignment horizontal="left" vertical="top" wrapText="1"/>
    </xf>
    <xf numFmtId="0" fontId="58" fillId="0" borderId="7" xfId="0" applyFont="1" applyFill="1" applyBorder="1" applyAlignment="1">
      <alignment horizontal="left" vertical="top" wrapText="1"/>
    </xf>
    <xf numFmtId="0" fontId="58" fillId="0" borderId="7" xfId="0" applyFont="1" applyFill="1" applyBorder="1" applyAlignment="1">
      <alignment horizontal="center" vertical="top" wrapText="1"/>
    </xf>
    <xf numFmtId="43" fontId="58" fillId="0" borderId="7" xfId="38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43" fontId="0" fillId="0" borderId="7" xfId="38" applyFont="1" applyFill="1" applyBorder="1" applyAlignment="1">
      <alignment horizontal="left" vertical="top" wrapText="1"/>
    </xf>
    <xf numFmtId="43" fontId="0" fillId="0" borderId="42" xfId="38" applyFont="1" applyFill="1" applyBorder="1" applyAlignment="1">
      <alignment horizontal="left" vertical="top" wrapText="1"/>
    </xf>
    <xf numFmtId="43" fontId="25" fillId="3" borderId="7" xfId="65" applyFont="1" applyFill="1" applyBorder="1" applyAlignment="1" applyProtection="1">
      <alignment vertical="center"/>
      <protection locked="0"/>
    </xf>
    <xf numFmtId="43" fontId="21" fillId="3" borderId="7" xfId="65" applyFont="1" applyFill="1" applyBorder="1" applyAlignment="1" applyProtection="1">
      <alignment vertical="center"/>
      <protection locked="0"/>
    </xf>
    <xf numFmtId="43" fontId="53" fillId="3" borderId="7" xfId="65" applyFont="1" applyFill="1" applyBorder="1" applyAlignment="1" applyProtection="1">
      <alignment vertical="center"/>
      <protection locked="0"/>
    </xf>
    <xf numFmtId="43" fontId="61" fillId="3" borderId="5" xfId="65" applyFont="1" applyFill="1" applyBorder="1" applyAlignment="1">
      <alignment horizontal="center"/>
    </xf>
    <xf numFmtId="43" fontId="53" fillId="3" borderId="7" xfId="65" applyFont="1" applyFill="1" applyBorder="1"/>
    <xf numFmtId="43" fontId="45" fillId="3" borderId="7" xfId="65" applyFont="1" applyFill="1" applyBorder="1" applyAlignment="1" applyProtection="1">
      <alignment vertical="center"/>
      <protection locked="0"/>
    </xf>
    <xf numFmtId="43" fontId="45" fillId="3" borderId="7" xfId="65" applyFont="1" applyFill="1" applyBorder="1"/>
    <xf numFmtId="0" fontId="66" fillId="0" borderId="5" xfId="59" applyFont="1" applyBorder="1" applyAlignment="1">
      <alignment horizontal="center" vertical="center" wrapText="1"/>
    </xf>
    <xf numFmtId="43" fontId="66" fillId="0" borderId="12" xfId="61" applyFont="1" applyBorder="1" applyAlignment="1">
      <alignment horizontal="center" vertical="center" wrapText="1"/>
    </xf>
    <xf numFmtId="0" fontId="67" fillId="0" borderId="1" xfId="59" applyFont="1"/>
    <xf numFmtId="3" fontId="66" fillId="0" borderId="5" xfId="59" applyNumberFormat="1" applyFont="1" applyBorder="1" applyAlignment="1">
      <alignment horizontal="center" vertical="center" wrapText="1"/>
    </xf>
    <xf numFmtId="0" fontId="66" fillId="0" borderId="7" xfId="59" applyFont="1" applyBorder="1" applyAlignment="1">
      <alignment horizontal="center" vertical="center" wrapText="1"/>
    </xf>
    <xf numFmtId="43" fontId="66" fillId="0" borderId="18" xfId="61" applyFont="1" applyBorder="1" applyAlignment="1">
      <alignment horizontal="center" vertical="center" wrapText="1"/>
    </xf>
    <xf numFmtId="0" fontId="66" fillId="0" borderId="2" xfId="59" applyFont="1" applyBorder="1" applyAlignment="1">
      <alignment horizontal="center" vertical="center" wrapText="1"/>
    </xf>
    <xf numFmtId="43" fontId="66" fillId="0" borderId="19" xfId="61" applyFont="1" applyBorder="1" applyAlignment="1">
      <alignment horizontal="center" vertical="center" wrapText="1"/>
    </xf>
    <xf numFmtId="0" fontId="66" fillId="0" borderId="20" xfId="59" applyFont="1" applyBorder="1" applyAlignment="1">
      <alignment horizontal="center" vertical="top" wrapText="1"/>
    </xf>
    <xf numFmtId="0" fontId="66" fillId="0" borderId="20" xfId="59" applyFont="1" applyBorder="1" applyAlignment="1">
      <alignment horizontal="justify" vertical="top" wrapText="1"/>
    </xf>
    <xf numFmtId="0" fontId="66" fillId="0" borderId="2" xfId="59" applyFont="1" applyBorder="1" applyAlignment="1">
      <alignment horizontal="center" vertical="top" wrapText="1"/>
    </xf>
    <xf numFmtId="43" fontId="66" fillId="0" borderId="19" xfId="61" applyFont="1" applyBorder="1" applyAlignment="1">
      <alignment horizontal="right" vertical="top" wrapText="1"/>
    </xf>
    <xf numFmtId="0" fontId="68" fillId="0" borderId="1" xfId="59" applyFont="1" applyAlignment="1">
      <alignment horizontal="justify" vertical="top" wrapText="1"/>
    </xf>
    <xf numFmtId="0" fontId="68" fillId="0" borderId="1" xfId="59" applyFont="1" applyAlignment="1">
      <alignment horizontal="center" vertical="top" wrapText="1"/>
    </xf>
    <xf numFmtId="0" fontId="68" fillId="0" borderId="1" xfId="59" applyFont="1" applyBorder="1" applyAlignment="1">
      <alignment horizontal="center" vertical="top" wrapText="1"/>
    </xf>
    <xf numFmtId="0" fontId="67" fillId="0" borderId="1" xfId="59" applyFont="1" applyAlignment="1">
      <alignment horizontal="center"/>
    </xf>
    <xf numFmtId="43" fontId="49" fillId="3" borderId="5" xfId="65" applyFont="1" applyFill="1" applyBorder="1" applyAlignment="1">
      <alignment horizontal="left" vertical="top"/>
    </xf>
    <xf numFmtId="0" fontId="7" fillId="0" borderId="1" xfId="59" applyAlignment="1">
      <alignment horizontal="left"/>
    </xf>
    <xf numFmtId="0" fontId="27" fillId="0" borderId="1" xfId="59" applyFont="1" applyAlignment="1">
      <alignment horizontal="left"/>
    </xf>
    <xf numFmtId="49" fontId="28" fillId="0" borderId="1" xfId="59" applyNumberFormat="1" applyFont="1" applyAlignment="1">
      <alignment horizontal="left" vertical="center"/>
    </xf>
    <xf numFmtId="0" fontId="22" fillId="0" borderId="16" xfId="59" applyFont="1" applyBorder="1" applyAlignment="1">
      <alignment horizontal="left" vertical="center" wrapText="1"/>
    </xf>
    <xf numFmtId="0" fontId="66" fillId="0" borderId="5" xfId="59" applyFont="1" applyBorder="1" applyAlignment="1">
      <alignment horizontal="left" vertical="center" wrapText="1"/>
    </xf>
    <xf numFmtId="0" fontId="66" fillId="0" borderId="7" xfId="59" applyFont="1" applyBorder="1" applyAlignment="1">
      <alignment horizontal="left" vertical="center" wrapText="1"/>
    </xf>
    <xf numFmtId="0" fontId="66" fillId="0" borderId="2" xfId="59" applyFont="1" applyBorder="1" applyAlignment="1">
      <alignment horizontal="left" vertical="center" wrapText="1"/>
    </xf>
    <xf numFmtId="0" fontId="66" fillId="0" borderId="20" xfId="59" applyFont="1" applyBorder="1" applyAlignment="1">
      <alignment horizontal="left" vertical="top" wrapText="1"/>
    </xf>
    <xf numFmtId="0" fontId="68" fillId="0" borderId="1" xfId="59" applyFont="1" applyAlignment="1">
      <alignment horizontal="left" vertical="top" wrapText="1"/>
    </xf>
    <xf numFmtId="0" fontId="1" fillId="0" borderId="1" xfId="59" applyFont="1"/>
    <xf numFmtId="0" fontId="1" fillId="0" borderId="1" xfId="59" applyFont="1" applyFill="1"/>
    <xf numFmtId="43" fontId="7" fillId="0" borderId="1" xfId="65" applyFont="1" applyBorder="1"/>
    <xf numFmtId="43" fontId="1" fillId="0" borderId="1" xfId="65" applyFont="1" applyBorder="1"/>
    <xf numFmtId="43" fontId="7" fillId="0" borderId="1" xfId="65" applyFont="1" applyFill="1" applyBorder="1"/>
    <xf numFmtId="0" fontId="62" fillId="3" borderId="1" xfId="59" applyFont="1" applyFill="1" applyBorder="1" applyAlignment="1" applyProtection="1">
      <alignment vertical="center"/>
      <protection locked="0"/>
    </xf>
    <xf numFmtId="0" fontId="70" fillId="0" borderId="1" xfId="59" applyFont="1" applyAlignment="1">
      <alignment vertical="center"/>
    </xf>
    <xf numFmtId="49" fontId="9" fillId="0" borderId="7" xfId="59" applyNumberFormat="1" applyFont="1" applyBorder="1" applyAlignment="1">
      <alignment horizontal="left" vertical="center" wrapText="1"/>
    </xf>
    <xf numFmtId="43" fontId="70" fillId="0" borderId="7" xfId="65" applyFont="1" applyBorder="1" applyAlignment="1">
      <alignment vertical="center" wrapText="1"/>
    </xf>
    <xf numFmtId="0" fontId="37" fillId="0" borderId="7" xfId="59" applyFont="1" applyBorder="1" applyAlignment="1">
      <alignment horizontal="left" vertical="center" wrapText="1"/>
    </xf>
    <xf numFmtId="0" fontId="37" fillId="3" borderId="7" xfId="59" applyFont="1" applyFill="1" applyBorder="1" applyAlignment="1">
      <alignment vertical="center" wrapText="1"/>
    </xf>
    <xf numFmtId="43" fontId="37" fillId="3" borderId="7" xfId="65" applyFont="1" applyFill="1" applyBorder="1" applyAlignment="1" applyProtection="1">
      <alignment vertical="center" wrapText="1"/>
      <protection locked="0"/>
    </xf>
    <xf numFmtId="0" fontId="37" fillId="3" borderId="7" xfId="59" applyFont="1" applyFill="1" applyBorder="1" applyAlignment="1" applyProtection="1">
      <alignment vertical="center" wrapText="1"/>
      <protection locked="0"/>
    </xf>
    <xf numFmtId="43" fontId="37" fillId="3" borderId="7" xfId="65" applyFont="1" applyFill="1" applyBorder="1" applyAlignment="1">
      <alignment vertical="center" wrapText="1"/>
    </xf>
    <xf numFmtId="43" fontId="70" fillId="0" borderId="7" xfId="65" applyFont="1" applyFill="1" applyBorder="1" applyAlignment="1">
      <alignment vertical="center" wrapText="1"/>
    </xf>
    <xf numFmtId="43" fontId="32" fillId="0" borderId="3" xfId="65" applyFont="1" applyBorder="1" applyAlignment="1">
      <alignment horizontal="center" wrapText="1"/>
    </xf>
    <xf numFmtId="0" fontId="32" fillId="0" borderId="7" xfId="59" applyFont="1" applyBorder="1" applyAlignment="1">
      <alignment horizontal="center" vertical="center" wrapText="1"/>
    </xf>
    <xf numFmtId="43" fontId="59" fillId="0" borderId="7" xfId="65" applyFont="1" applyBorder="1" applyAlignment="1">
      <alignment horizontal="center" vertical="center"/>
    </xf>
    <xf numFmtId="43" fontId="32" fillId="0" borderId="7" xfId="65" applyFont="1" applyBorder="1" applyAlignment="1">
      <alignment horizontal="center" vertical="center" wrapText="1"/>
    </xf>
    <xf numFmtId="0" fontId="71" fillId="0" borderId="1" xfId="59" applyFont="1" applyAlignment="1">
      <alignment horizontal="right"/>
    </xf>
    <xf numFmtId="2" fontId="70" fillId="0" borderId="7" xfId="65" applyNumberFormat="1" applyFont="1" applyBorder="1" applyAlignment="1">
      <alignment vertical="center" wrapText="1"/>
    </xf>
    <xf numFmtId="0" fontId="59" fillId="0" borderId="7" xfId="59" applyFont="1" applyBorder="1" applyAlignment="1">
      <alignment horizontal="center" vertical="center"/>
    </xf>
    <xf numFmtId="0" fontId="59" fillId="0" borderId="7" xfId="59" applyFont="1" applyBorder="1"/>
    <xf numFmtId="0" fontId="37" fillId="3" borderId="7" xfId="66" applyFont="1" applyFill="1" applyBorder="1" applyAlignment="1">
      <alignment vertical="center" wrapText="1"/>
    </xf>
    <xf numFmtId="0" fontId="59" fillId="0" borderId="7" xfId="59" applyFont="1" applyFill="1" applyBorder="1" applyAlignment="1">
      <alignment horizontal="center" vertical="center"/>
    </xf>
    <xf numFmtId="0" fontId="70" fillId="0" borderId="1" xfId="59" applyFont="1" applyFill="1" applyAlignment="1">
      <alignment vertical="center"/>
    </xf>
    <xf numFmtId="0" fontId="53" fillId="3" borderId="7" xfId="59" applyFont="1" applyFill="1" applyBorder="1" applyAlignment="1" applyProtection="1">
      <alignment horizontal="right" vertical="center"/>
      <protection locked="0"/>
    </xf>
    <xf numFmtId="43" fontId="59" fillId="0" borderId="7" xfId="65" applyFont="1" applyBorder="1"/>
    <xf numFmtId="2" fontId="59" fillId="0" borderId="7" xfId="65" applyNumberFormat="1" applyFont="1" applyBorder="1" applyAlignment="1">
      <alignment horizontal="right"/>
    </xf>
    <xf numFmtId="43" fontId="63" fillId="0" borderId="19" xfId="61" applyFont="1" applyBorder="1" applyAlignment="1">
      <alignment horizontal="center" vertical="center"/>
    </xf>
    <xf numFmtId="43" fontId="63" fillId="0" borderId="25" xfId="61" applyFont="1" applyBorder="1" applyAlignment="1">
      <alignment horizontal="center" vertical="center"/>
    </xf>
    <xf numFmtId="43" fontId="7" fillId="0" borderId="1" xfId="65" applyFont="1" applyBorder="1" applyAlignment="1"/>
    <xf numFmtId="0" fontId="47" fillId="0" borderId="1" xfId="59" applyFont="1"/>
    <xf numFmtId="0" fontId="35" fillId="0" borderId="1" xfId="59" applyFont="1" applyAlignment="1">
      <alignment horizontal="center"/>
    </xf>
    <xf numFmtId="49" fontId="72" fillId="0" borderId="1" xfId="59" applyNumberFormat="1" applyFont="1" applyAlignment="1">
      <alignment horizontal="center" vertical="center"/>
    </xf>
    <xf numFmtId="0" fontId="73" fillId="0" borderId="16" xfId="59" applyFont="1" applyBorder="1" applyAlignment="1">
      <alignment horizontal="center" vertical="center" wrapText="1"/>
    </xf>
    <xf numFmtId="0" fontId="47" fillId="0" borderId="1" xfId="59" applyFont="1" applyAlignment="1">
      <alignment wrapText="1"/>
    </xf>
    <xf numFmtId="0" fontId="73" fillId="0" borderId="20" xfId="59" applyFont="1" applyBorder="1" applyAlignment="1">
      <alignment horizontal="center" vertical="top" wrapText="1"/>
    </xf>
    <xf numFmtId="0" fontId="74" fillId="0" borderId="1" xfId="59" applyFont="1" applyAlignment="1">
      <alignment horizontal="right" vertical="top" wrapText="1"/>
    </xf>
    <xf numFmtId="0" fontId="47" fillId="0" borderId="1" xfId="59" applyFont="1" applyFill="1"/>
    <xf numFmtId="0" fontId="13" fillId="3" borderId="1" xfId="59" applyFont="1" applyFill="1"/>
    <xf numFmtId="43" fontId="13" fillId="3" borderId="1" xfId="65" applyFont="1" applyFill="1" applyBorder="1"/>
    <xf numFmtId="0" fontId="45" fillId="3" borderId="3" xfId="59" applyFont="1" applyFill="1" applyBorder="1" applyAlignment="1" applyProtection="1">
      <alignment horizontal="left" vertical="center"/>
      <protection locked="0"/>
    </xf>
    <xf numFmtId="0" fontId="45" fillId="3" borderId="4" xfId="59" applyFont="1" applyFill="1" applyBorder="1" applyAlignment="1" applyProtection="1">
      <alignment horizontal="left" vertical="center"/>
      <protection locked="0"/>
    </xf>
    <xf numFmtId="0" fontId="45" fillId="3" borderId="8" xfId="59" applyFont="1" applyFill="1" applyBorder="1" applyAlignment="1" applyProtection="1">
      <alignment horizontal="left" vertical="center"/>
      <protection locked="0"/>
    </xf>
    <xf numFmtId="0" fontId="54" fillId="3" borderId="3" xfId="59" applyFont="1" applyFill="1" applyBorder="1" applyAlignment="1" applyProtection="1">
      <alignment horizontal="left" vertical="center"/>
      <protection locked="0"/>
    </xf>
    <xf numFmtId="0" fontId="54" fillId="3" borderId="4" xfId="59" applyFont="1" applyFill="1" applyBorder="1" applyAlignment="1" applyProtection="1">
      <alignment horizontal="left" vertical="center"/>
      <protection locked="0"/>
    </xf>
    <xf numFmtId="0" fontId="54" fillId="3" borderId="8" xfId="59" applyFont="1" applyFill="1" applyBorder="1" applyAlignment="1" applyProtection="1">
      <alignment horizontal="left" vertical="center"/>
      <protection locked="0"/>
    </xf>
    <xf numFmtId="0" fontId="48" fillId="3" borderId="7" xfId="59" applyFont="1" applyFill="1" applyBorder="1" applyAlignment="1">
      <alignment horizontal="left" vertical="center"/>
    </xf>
    <xf numFmtId="0" fontId="35" fillId="3" borderId="1" xfId="59" applyFont="1" applyFill="1"/>
    <xf numFmtId="0" fontId="36" fillId="3" borderId="1" xfId="59" applyFont="1" applyFill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1" xfId="59" applyFont="1" applyFill="1" applyAlignment="1">
      <alignment horizontal="center"/>
    </xf>
    <xf numFmtId="0" fontId="0" fillId="3" borderId="0" xfId="0" applyFill="1"/>
    <xf numFmtId="0" fontId="39" fillId="3" borderId="0" xfId="0" applyFont="1" applyFill="1"/>
    <xf numFmtId="0" fontId="41" fillId="3" borderId="0" xfId="0" applyFont="1" applyFill="1"/>
    <xf numFmtId="0" fontId="43" fillId="3" borderId="0" xfId="0" applyFont="1" applyFill="1"/>
    <xf numFmtId="0" fontId="40" fillId="3" borderId="0" xfId="0" applyFont="1" applyFill="1"/>
    <xf numFmtId="0" fontId="42" fillId="3" borderId="0" xfId="0" applyFont="1" applyFill="1"/>
    <xf numFmtId="43" fontId="13" fillId="3" borderId="7" xfId="65" applyFont="1" applyFill="1" applyBorder="1"/>
    <xf numFmtId="0" fontId="35" fillId="3" borderId="1" xfId="59" applyFont="1" applyFill="1" applyAlignment="1">
      <alignment horizontal="left" vertical="center"/>
    </xf>
    <xf numFmtId="0" fontId="35" fillId="3" borderId="1" xfId="59" applyFont="1" applyFill="1" applyAlignment="1">
      <alignment horizontal="center" vertical="center"/>
    </xf>
    <xf numFmtId="43" fontId="10" fillId="3" borderId="44" xfId="65" applyFont="1" applyFill="1" applyBorder="1"/>
    <xf numFmtId="0" fontId="7" fillId="3" borderId="1" xfId="59" applyFill="1" applyAlignment="1">
      <alignment horizontal="left"/>
    </xf>
    <xf numFmtId="0" fontId="7" fillId="3" borderId="1" xfId="59" applyFill="1" applyAlignment="1">
      <alignment horizontal="center"/>
    </xf>
    <xf numFmtId="0" fontId="7" fillId="3" borderId="1" xfId="59" applyFill="1"/>
    <xf numFmtId="0" fontId="38" fillId="3" borderId="1" xfId="59" applyFont="1" applyFill="1"/>
    <xf numFmtId="0" fontId="0" fillId="3" borderId="0" xfId="0" applyFont="1" applyFill="1"/>
    <xf numFmtId="0" fontId="0" fillId="0" borderId="0" xfId="0" applyFont="1"/>
    <xf numFmtId="0" fontId="45" fillId="0" borderId="7" xfId="59" applyFont="1" applyFill="1" applyBorder="1" applyAlignment="1">
      <alignment horizontal="left" vertical="center" wrapText="1"/>
    </xf>
    <xf numFmtId="0" fontId="45" fillId="0" borderId="7" xfId="59" applyFont="1" applyFill="1" applyBorder="1" applyAlignment="1">
      <alignment horizontal="center" vertical="center" wrapText="1"/>
    </xf>
    <xf numFmtId="0" fontId="45" fillId="0" borderId="7" xfId="0" applyFont="1" applyFill="1" applyBorder="1"/>
    <xf numFmtId="15" fontId="45" fillId="0" borderId="7" xfId="59" applyNumberFormat="1" applyFont="1" applyFill="1" applyBorder="1" applyAlignment="1">
      <alignment horizontal="center" vertical="center" wrapText="1"/>
    </xf>
    <xf numFmtId="43" fontId="21" fillId="0" borderId="7" xfId="6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/>
    </xf>
    <xf numFmtId="14" fontId="45" fillId="0" borderId="7" xfId="0" applyNumberFormat="1" applyFont="1" applyFill="1" applyBorder="1"/>
    <xf numFmtId="0" fontId="45" fillId="0" borderId="7" xfId="0" applyFont="1" applyFill="1" applyBorder="1" applyAlignment="1">
      <alignment horizontal="left"/>
    </xf>
    <xf numFmtId="43" fontId="21" fillId="0" borderId="7" xfId="65" applyFont="1" applyFill="1" applyBorder="1"/>
    <xf numFmtId="49" fontId="45" fillId="0" borderId="7" xfId="59" applyNumberFormat="1" applyFont="1" applyFill="1" applyBorder="1" applyAlignment="1">
      <alignment horizontal="center" vertical="center" wrapText="1"/>
    </xf>
    <xf numFmtId="14" fontId="45" fillId="0" borderId="7" xfId="59" applyNumberFormat="1" applyFont="1" applyFill="1" applyBorder="1" applyAlignment="1">
      <alignment horizontal="center" vertical="center" wrapText="1"/>
    </xf>
    <xf numFmtId="43" fontId="21" fillId="0" borderId="7" xfId="59" applyNumberFormat="1" applyFont="1" applyFill="1" applyBorder="1" applyAlignment="1">
      <alignment horizontal="center" vertical="center" wrapText="1"/>
    </xf>
    <xf numFmtId="0" fontId="45" fillId="0" borderId="7" xfId="59" applyFont="1" applyFill="1" applyBorder="1" applyAlignment="1">
      <alignment horizontal="center" vertical="center"/>
    </xf>
    <xf numFmtId="14" fontId="45" fillId="0" borderId="7" xfId="59" applyNumberFormat="1" applyFont="1" applyFill="1" applyBorder="1" applyAlignment="1">
      <alignment horizontal="center" vertical="center"/>
    </xf>
    <xf numFmtId="43" fontId="21" fillId="0" borderId="7" xfId="59" applyNumberFormat="1" applyFont="1" applyFill="1" applyBorder="1" applyAlignment="1">
      <alignment vertical="center"/>
    </xf>
    <xf numFmtId="4" fontId="21" fillId="0" borderId="7" xfId="59" applyNumberFormat="1" applyFont="1" applyFill="1" applyBorder="1"/>
    <xf numFmtId="4" fontId="21" fillId="0" borderId="7" xfId="59" applyNumberFormat="1" applyFont="1" applyFill="1" applyBorder="1" applyAlignment="1">
      <alignment vertical="center"/>
    </xf>
    <xf numFmtId="0" fontId="79" fillId="0" borderId="7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43" fontId="23" fillId="0" borderId="7" xfId="65" applyFill="1" applyBorder="1" applyProtection="1"/>
    <xf numFmtId="44" fontId="21" fillId="0" borderId="7" xfId="59" applyNumberFormat="1" applyFont="1" applyFill="1" applyBorder="1" applyAlignment="1">
      <alignment horizontal="right" vertical="center"/>
    </xf>
    <xf numFmtId="0" fontId="0" fillId="0" borderId="7" xfId="0" applyFill="1" applyBorder="1"/>
    <xf numFmtId="0" fontId="45" fillId="0" borderId="1" xfId="59" applyFont="1" applyFill="1" applyBorder="1" applyAlignment="1">
      <alignment horizontal="center" vertical="center" wrapText="1"/>
    </xf>
    <xf numFmtId="0" fontId="45" fillId="0" borderId="3" xfId="59" applyFont="1" applyFill="1" applyBorder="1" applyAlignment="1">
      <alignment horizontal="left" vertical="center" wrapText="1"/>
    </xf>
    <xf numFmtId="0" fontId="79" fillId="0" borderId="7" xfId="0" applyFont="1" applyFill="1" applyBorder="1" applyAlignment="1">
      <alignment horizontal="center"/>
    </xf>
    <xf numFmtId="0" fontId="79" fillId="0" borderId="1" xfId="0" applyFont="1" applyFill="1" applyBorder="1"/>
    <xf numFmtId="0" fontId="13" fillId="3" borderId="1" xfId="59" applyFont="1" applyFill="1" applyAlignment="1">
      <alignment wrapText="1"/>
    </xf>
    <xf numFmtId="0" fontId="63" fillId="3" borderId="22" xfId="59" applyFont="1" applyFill="1" applyBorder="1" applyAlignment="1">
      <alignment horizontal="center" vertical="center"/>
    </xf>
    <xf numFmtId="0" fontId="45" fillId="3" borderId="7" xfId="59" applyFont="1" applyFill="1" applyBorder="1" applyAlignment="1">
      <alignment horizontal="left" vertical="center"/>
    </xf>
    <xf numFmtId="0" fontId="45" fillId="3" borderId="7" xfId="59" applyFont="1" applyFill="1" applyBorder="1" applyAlignment="1" applyProtection="1">
      <alignment horizontal="left" vertical="center"/>
      <protection locked="0"/>
    </xf>
    <xf numFmtId="0" fontId="45" fillId="3" borderId="3" xfId="59" applyFont="1" applyFill="1" applyBorder="1" applyAlignment="1" applyProtection="1">
      <alignment horizontal="left" vertical="center"/>
      <protection locked="0"/>
    </xf>
    <xf numFmtId="0" fontId="45" fillId="3" borderId="4" xfId="59" applyFont="1" applyFill="1" applyBorder="1" applyAlignment="1" applyProtection="1">
      <alignment horizontal="left" vertical="center"/>
      <protection locked="0"/>
    </xf>
    <xf numFmtId="0" fontId="45" fillId="3" borderId="8" xfId="59" applyFont="1" applyFill="1" applyBorder="1" applyAlignment="1" applyProtection="1">
      <alignment horizontal="left" vertical="center"/>
      <protection locked="0"/>
    </xf>
    <xf numFmtId="0" fontId="25" fillId="3" borderId="3" xfId="59" applyFont="1" applyFill="1" applyBorder="1" applyAlignment="1" applyProtection="1">
      <alignment horizontal="left" vertical="center"/>
      <protection locked="0"/>
    </xf>
    <xf numFmtId="0" fontId="25" fillId="3" borderId="4" xfId="59" applyFont="1" applyFill="1" applyBorder="1" applyAlignment="1" applyProtection="1">
      <alignment horizontal="left" vertical="center"/>
      <protection locked="0"/>
    </xf>
    <xf numFmtId="0" fontId="25" fillId="3" borderId="8" xfId="59" applyFont="1" applyFill="1" applyBorder="1" applyAlignment="1" applyProtection="1">
      <alignment horizontal="left" vertical="center"/>
      <protection locked="0"/>
    </xf>
    <xf numFmtId="0" fontId="54" fillId="3" borderId="3" xfId="59" applyFont="1" applyFill="1" applyBorder="1" applyAlignment="1" applyProtection="1">
      <alignment horizontal="left" vertical="center"/>
      <protection locked="0"/>
    </xf>
    <xf numFmtId="0" fontId="54" fillId="3" borderId="4" xfId="59" applyFont="1" applyFill="1" applyBorder="1" applyAlignment="1" applyProtection="1">
      <alignment horizontal="left" vertical="center"/>
      <protection locked="0"/>
    </xf>
    <xf numFmtId="0" fontId="54" fillId="3" borderId="8" xfId="59" applyFont="1" applyFill="1" applyBorder="1" applyAlignment="1" applyProtection="1">
      <alignment horizontal="left" vertical="center"/>
      <protection locked="0"/>
    </xf>
    <xf numFmtId="0" fontId="60" fillId="3" borderId="3" xfId="66" applyFont="1" applyFill="1" applyBorder="1" applyAlignment="1">
      <alignment horizontal="center"/>
    </xf>
    <xf numFmtId="0" fontId="45" fillId="3" borderId="4" xfId="66" applyFont="1" applyFill="1" applyBorder="1" applyAlignment="1">
      <alignment horizontal="center"/>
    </xf>
    <xf numFmtId="0" fontId="45" fillId="3" borderId="8" xfId="66" applyFont="1" applyFill="1" applyBorder="1" applyAlignment="1">
      <alignment horizontal="center"/>
    </xf>
    <xf numFmtId="0" fontId="55" fillId="3" borderId="7" xfId="66" applyFont="1" applyFill="1" applyBorder="1" applyAlignment="1">
      <alignment horizontal="center" vertical="center"/>
    </xf>
    <xf numFmtId="0" fontId="48" fillId="3" borderId="7" xfId="59" applyFont="1" applyFill="1" applyBorder="1" applyAlignment="1">
      <alignment horizontal="left" vertical="center"/>
    </xf>
    <xf numFmtId="0" fontId="52" fillId="3" borderId="43" xfId="66" applyFont="1" applyFill="1" applyBorder="1" applyAlignment="1">
      <alignment horizontal="left" vertical="center"/>
    </xf>
    <xf numFmtId="0" fontId="52" fillId="3" borderId="1" xfId="66" applyFont="1" applyFill="1" applyBorder="1" applyAlignment="1">
      <alignment horizontal="left" vertical="center"/>
    </xf>
    <xf numFmtId="0" fontId="52" fillId="3" borderId="9" xfId="66" applyFont="1" applyFill="1" applyBorder="1" applyAlignment="1">
      <alignment horizontal="left" vertical="center"/>
    </xf>
    <xf numFmtId="0" fontId="53" fillId="3" borderId="1" xfId="59" applyFont="1" applyFill="1" applyAlignment="1">
      <alignment horizontal="center" vertical="center"/>
    </xf>
    <xf numFmtId="43" fontId="53" fillId="3" borderId="1" xfId="65" applyFont="1" applyFill="1" applyBorder="1" applyAlignment="1">
      <alignment horizontal="center" vertical="center"/>
    </xf>
    <xf numFmtId="0" fontId="52" fillId="3" borderId="3" xfId="66" applyFont="1" applyFill="1" applyBorder="1" applyAlignment="1">
      <alignment horizontal="center"/>
    </xf>
    <xf numFmtId="0" fontId="52" fillId="3" borderId="4" xfId="66" applyFont="1" applyFill="1" applyBorder="1" applyAlignment="1">
      <alignment horizontal="center"/>
    </xf>
    <xf numFmtId="0" fontId="52" fillId="3" borderId="8" xfId="66" applyFont="1" applyFill="1" applyBorder="1" applyAlignment="1">
      <alignment horizontal="center"/>
    </xf>
    <xf numFmtId="0" fontId="52" fillId="3" borderId="4" xfId="66" applyFont="1" applyFill="1" applyBorder="1" applyAlignment="1">
      <alignment horizontal="center" vertical="center"/>
    </xf>
    <xf numFmtId="0" fontId="52" fillId="3" borderId="8" xfId="66" applyFont="1" applyFill="1" applyBorder="1" applyAlignment="1">
      <alignment horizontal="center" vertical="center"/>
    </xf>
    <xf numFmtId="0" fontId="53" fillId="3" borderId="1" xfId="59" applyFont="1" applyFill="1" applyAlignment="1">
      <alignment horizontal="center"/>
    </xf>
    <xf numFmtId="0" fontId="54" fillId="3" borderId="1" xfId="59" applyFont="1" applyFill="1" applyAlignment="1">
      <alignment horizontal="center"/>
    </xf>
    <xf numFmtId="43" fontId="54" fillId="3" borderId="1" xfId="65" applyFont="1" applyFill="1" applyBorder="1" applyAlignment="1">
      <alignment horizontal="center"/>
    </xf>
    <xf numFmtId="0" fontId="45" fillId="3" borderId="3" xfId="59" applyFont="1" applyFill="1" applyBorder="1" applyAlignment="1" applyProtection="1">
      <alignment horizontal="left" vertical="center" wrapText="1"/>
      <protection locked="0"/>
    </xf>
    <xf numFmtId="0" fontId="45" fillId="3" borderId="4" xfId="59" applyFont="1" applyFill="1" applyBorder="1" applyAlignment="1" applyProtection="1">
      <alignment horizontal="left" vertical="center" wrapText="1"/>
      <protection locked="0"/>
    </xf>
    <xf numFmtId="0" fontId="45" fillId="3" borderId="8" xfId="59" applyFont="1" applyFill="1" applyBorder="1" applyAlignment="1" applyProtection="1">
      <alignment horizontal="left" vertical="center" wrapText="1"/>
      <protection locked="0"/>
    </xf>
    <xf numFmtId="0" fontId="15" fillId="0" borderId="1" xfId="59" applyFont="1" applyAlignment="1">
      <alignment horizontal="center"/>
    </xf>
    <xf numFmtId="0" fontId="52" fillId="3" borderId="3" xfId="66" applyFont="1" applyFill="1" applyBorder="1" applyAlignment="1">
      <alignment horizontal="left" vertical="top" wrapText="1"/>
    </xf>
    <xf numFmtId="0" fontId="52" fillId="3" borderId="4" xfId="66" applyFont="1" applyFill="1" applyBorder="1" applyAlignment="1">
      <alignment horizontal="left" vertical="top" wrapText="1"/>
    </xf>
    <xf numFmtId="0" fontId="52" fillId="3" borderId="8" xfId="66" applyFont="1" applyFill="1" applyBorder="1" applyAlignment="1">
      <alignment horizontal="left" vertical="top" wrapText="1"/>
    </xf>
    <xf numFmtId="0" fontId="60" fillId="3" borderId="3" xfId="66" applyFont="1" applyFill="1" applyBorder="1" applyAlignment="1">
      <alignment horizontal="left" vertical="top"/>
    </xf>
    <xf numFmtId="0" fontId="60" fillId="3" borderId="4" xfId="66" applyFont="1" applyFill="1" applyBorder="1" applyAlignment="1">
      <alignment horizontal="left" vertical="top"/>
    </xf>
    <xf numFmtId="0" fontId="60" fillId="3" borderId="8" xfId="66" applyFont="1" applyFill="1" applyBorder="1" applyAlignment="1">
      <alignment horizontal="left" vertical="top"/>
    </xf>
    <xf numFmtId="0" fontId="68" fillId="0" borderId="21" xfId="59" applyFont="1" applyBorder="1" applyAlignment="1">
      <alignment horizontal="center" wrapText="1"/>
    </xf>
    <xf numFmtId="0" fontId="68" fillId="0" borderId="22" xfId="59" applyFont="1" applyBorder="1" applyAlignment="1">
      <alignment horizontal="center" wrapText="1"/>
    </xf>
    <xf numFmtId="0" fontId="68" fillId="0" borderId="23" xfId="59" applyFont="1" applyBorder="1" applyAlignment="1">
      <alignment horizontal="center" wrapText="1"/>
    </xf>
    <xf numFmtId="0" fontId="68" fillId="0" borderId="24" xfId="59" applyFont="1" applyBorder="1" applyAlignment="1">
      <alignment horizontal="center" wrapText="1"/>
    </xf>
    <xf numFmtId="0" fontId="34" fillId="0" borderId="1" xfId="59" applyFont="1" applyAlignment="1">
      <alignment horizontal="center"/>
    </xf>
    <xf numFmtId="0" fontId="10" fillId="0" borderId="1" xfId="59" applyFont="1" applyAlignment="1">
      <alignment horizontal="center"/>
    </xf>
    <xf numFmtId="0" fontId="24" fillId="0" borderId="1" xfId="59" applyFont="1" applyAlignment="1">
      <alignment horizontal="center"/>
    </xf>
    <xf numFmtId="0" fontId="31" fillId="0" borderId="11" xfId="59" applyFont="1" applyBorder="1" applyAlignment="1">
      <alignment horizontal="right" wrapText="1"/>
    </xf>
    <xf numFmtId="0" fontId="31" fillId="0" borderId="13" xfId="59" applyFont="1" applyBorder="1" applyAlignment="1">
      <alignment horizontal="right" wrapText="1"/>
    </xf>
    <xf numFmtId="0" fontId="31" fillId="0" borderId="32" xfId="59" applyFont="1" applyBorder="1" applyAlignment="1">
      <alignment horizontal="right" wrapText="1"/>
    </xf>
    <xf numFmtId="0" fontId="31" fillId="0" borderId="33" xfId="59" applyFont="1" applyBorder="1" applyAlignment="1">
      <alignment horizontal="right" wrapText="1"/>
    </xf>
    <xf numFmtId="0" fontId="31" fillId="0" borderId="10" xfId="59" applyFont="1" applyBorder="1" applyAlignment="1">
      <alignment horizontal="right" vertical="center" wrapText="1"/>
    </xf>
    <xf numFmtId="0" fontId="31" fillId="0" borderId="4" xfId="59" applyFont="1" applyBorder="1" applyAlignment="1">
      <alignment horizontal="right" vertical="center" wrapText="1"/>
    </xf>
    <xf numFmtId="0" fontId="69" fillId="0" borderId="1" xfId="59" applyFont="1" applyAlignment="1">
      <alignment horizontal="center"/>
    </xf>
    <xf numFmtId="0" fontId="57" fillId="0" borderId="37" xfId="0" applyFont="1" applyFill="1" applyBorder="1" applyAlignment="1">
      <alignment horizontal="center" vertical="top" wrapText="1"/>
    </xf>
    <xf numFmtId="0" fontId="57" fillId="0" borderId="38" xfId="0" applyFont="1" applyFill="1" applyBorder="1" applyAlignment="1">
      <alignment horizontal="center" vertical="top" wrapText="1"/>
    </xf>
    <xf numFmtId="0" fontId="57" fillId="0" borderId="39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43" fontId="21" fillId="0" borderId="7" xfId="61" applyFont="1" applyFill="1" applyBorder="1" applyAlignment="1">
      <alignment vertical="center" wrapText="1"/>
    </xf>
    <xf numFmtId="0" fontId="45" fillId="0" borderId="7" xfId="0" applyFont="1" applyFill="1" applyBorder="1" applyAlignment="1">
      <alignment horizontal="left" vertical="top" wrapText="1"/>
    </xf>
    <xf numFmtId="0" fontId="45" fillId="0" borderId="7" xfId="66" applyFont="1" applyFill="1" applyBorder="1" applyAlignment="1">
      <alignment horizontal="center" vertical="center"/>
    </xf>
    <xf numFmtId="14" fontId="45" fillId="0" borderId="7" xfId="66" applyNumberFormat="1" applyFont="1" applyFill="1" applyBorder="1" applyAlignment="1">
      <alignment horizontal="center" vertical="center"/>
    </xf>
    <xf numFmtId="43" fontId="21" fillId="0" borderId="7" xfId="67" applyFont="1" applyFill="1" applyBorder="1"/>
    <xf numFmtId="49" fontId="47" fillId="0" borderId="7" xfId="70" applyNumberFormat="1" applyFont="1" applyFill="1" applyBorder="1" applyAlignment="1">
      <alignment horizontal="left" vertical="center" wrapText="1"/>
    </xf>
    <xf numFmtId="49" fontId="45" fillId="0" borderId="7" xfId="70" applyNumberFormat="1" applyFont="1" applyFill="1" applyBorder="1" applyAlignment="1">
      <alignment horizontal="left" vertical="center" wrapText="1"/>
    </xf>
    <xf numFmtId="49" fontId="45" fillId="0" borderId="7" xfId="70" applyNumberFormat="1" applyFont="1" applyFill="1" applyBorder="1" applyAlignment="1">
      <alignment vertical="center" wrapText="1"/>
    </xf>
    <xf numFmtId="0" fontId="45" fillId="0" borderId="7" xfId="70" applyFont="1" applyFill="1" applyBorder="1" applyAlignment="1">
      <alignment vertical="center" wrapText="1"/>
    </xf>
    <xf numFmtId="49" fontId="47" fillId="0" borderId="7" xfId="70" applyNumberFormat="1" applyFont="1" applyFill="1" applyBorder="1" applyAlignment="1">
      <alignment horizontal="left" wrapText="1"/>
    </xf>
    <xf numFmtId="49" fontId="47" fillId="0" borderId="7" xfId="7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3" fontId="21" fillId="0" borderId="7" xfId="59" applyNumberFormat="1" applyFont="1" applyFill="1" applyBorder="1"/>
    <xf numFmtId="0" fontId="47" fillId="0" borderId="7" xfId="0" applyFont="1" applyFill="1" applyBorder="1" applyAlignment="1">
      <alignment horizontal="center"/>
    </xf>
    <xf numFmtId="0" fontId="47" fillId="0" borderId="7" xfId="0" applyFont="1" applyFill="1" applyBorder="1"/>
    <xf numFmtId="14" fontId="47" fillId="0" borderId="7" xfId="0" applyNumberFormat="1" applyFont="1" applyFill="1" applyBorder="1"/>
    <xf numFmtId="43" fontId="38" fillId="0" borderId="7" xfId="65" applyFont="1" applyFill="1" applyBorder="1"/>
    <xf numFmtId="0" fontId="45" fillId="0" borderId="7" xfId="0" applyFont="1" applyFill="1" applyBorder="1" applyAlignment="1">
      <alignment horizontal="center" vertical="center"/>
    </xf>
    <xf numFmtId="14" fontId="45" fillId="0" borderId="7" xfId="0" applyNumberFormat="1" applyFont="1" applyFill="1" applyBorder="1" applyAlignment="1">
      <alignment horizontal="center" vertical="center"/>
    </xf>
    <xf numFmtId="43" fontId="21" fillId="0" borderId="7" xfId="65" applyFont="1" applyFill="1" applyBorder="1" applyAlignment="1">
      <alignment horizontal="center"/>
    </xf>
    <xf numFmtId="0" fontId="13" fillId="0" borderId="0" xfId="0" applyFont="1" applyFill="1"/>
    <xf numFmtId="0" fontId="45" fillId="0" borderId="7" xfId="66" applyFont="1" applyFill="1" applyBorder="1" applyAlignment="1">
      <alignment horizontal="left" vertical="center"/>
    </xf>
    <xf numFmtId="0" fontId="47" fillId="0" borderId="7" xfId="0" applyFont="1" applyFill="1" applyBorder="1" applyAlignment="1">
      <alignment horizontal="left"/>
    </xf>
    <xf numFmtId="49" fontId="21" fillId="0" borderId="7" xfId="0" applyNumberFormat="1" applyFont="1" applyFill="1" applyBorder="1" applyAlignment="1">
      <alignment horizontal="left" vertical="center" wrapText="1"/>
    </xf>
    <xf numFmtId="0" fontId="13" fillId="0" borderId="7" xfId="59" applyFont="1" applyFill="1" applyBorder="1"/>
    <xf numFmtId="11" fontId="45" fillId="0" borderId="7" xfId="59" applyNumberFormat="1" applyFont="1" applyFill="1" applyBorder="1" applyAlignment="1">
      <alignment horizontal="center" vertical="center" wrapText="1"/>
    </xf>
    <xf numFmtId="49" fontId="77" fillId="0" borderId="7" xfId="0" applyNumberFormat="1" applyFont="1" applyFill="1" applyBorder="1" applyAlignment="1">
      <alignment horizontal="left" vertical="center"/>
    </xf>
    <xf numFmtId="49" fontId="21" fillId="0" borderId="7" xfId="0" applyNumberFormat="1" applyFont="1" applyFill="1" applyBorder="1" applyAlignment="1">
      <alignment horizontal="left" vertical="top" wrapText="1"/>
    </xf>
    <xf numFmtId="0" fontId="45" fillId="0" borderId="7" xfId="0" applyFont="1" applyFill="1" applyBorder="1" applyAlignment="1">
      <alignment horizontal="left" vertical="center"/>
    </xf>
    <xf numFmtId="43" fontId="21" fillId="0" borderId="7" xfId="65" applyFont="1" applyFill="1" applyBorder="1" applyAlignment="1">
      <alignment horizontal="center" vertical="center" wrapText="1"/>
    </xf>
    <xf numFmtId="49" fontId="77" fillId="0" borderId="7" xfId="0" applyNumberFormat="1" applyFont="1" applyFill="1" applyBorder="1" applyAlignment="1">
      <alignment horizontal="left" vertical="center" wrapText="1"/>
    </xf>
    <xf numFmtId="49" fontId="77" fillId="0" borderId="7" xfId="0" applyNumberFormat="1" applyFont="1" applyFill="1" applyBorder="1" applyAlignment="1">
      <alignment vertical="center" wrapText="1"/>
    </xf>
    <xf numFmtId="0" fontId="81" fillId="0" borderId="7" xfId="0" applyFont="1" applyFill="1" applyBorder="1"/>
    <xf numFmtId="14" fontId="79" fillId="0" borderId="7" xfId="0" applyNumberFormat="1" applyFont="1" applyFill="1" applyBorder="1"/>
    <xf numFmtId="49" fontId="45" fillId="0" borderId="7" xfId="59" applyNumberFormat="1" applyFont="1" applyFill="1" applyBorder="1" applyAlignment="1">
      <alignment horizontal="center" vertical="center"/>
    </xf>
    <xf numFmtId="0" fontId="45" fillId="0" borderId="1" xfId="0" applyFont="1" applyFill="1" applyBorder="1"/>
    <xf numFmtId="49" fontId="75" fillId="0" borderId="7" xfId="0" applyNumberFormat="1" applyFont="1" applyFill="1" applyBorder="1" applyAlignment="1">
      <alignment horizontal="left" vertical="center" wrapText="1"/>
    </xf>
    <xf numFmtId="0" fontId="75" fillId="0" borderId="7" xfId="0" applyFont="1" applyFill="1" applyBorder="1" applyAlignment="1">
      <alignment vertical="center" wrapText="1"/>
    </xf>
    <xf numFmtId="49" fontId="75" fillId="0" borderId="7" xfId="0" applyNumberFormat="1" applyFont="1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 applyFill="1"/>
    <xf numFmtId="43" fontId="23" fillId="0" borderId="1" xfId="65" applyFill="1" applyBorder="1" applyProtection="1"/>
    <xf numFmtId="49" fontId="38" fillId="0" borderId="7" xfId="0" applyNumberFormat="1" applyFont="1" applyFill="1" applyBorder="1" applyAlignment="1">
      <alignment horizontal="left" vertical="top"/>
    </xf>
    <xf numFmtId="0" fontId="0" fillId="0" borderId="0" xfId="0" applyFont="1" applyFill="1"/>
    <xf numFmtId="14" fontId="0" fillId="0" borderId="7" xfId="0" applyNumberFormat="1" applyFill="1" applyBorder="1"/>
    <xf numFmtId="0" fontId="73" fillId="0" borderId="0" xfId="0" applyFont="1" applyFill="1"/>
    <xf numFmtId="0" fontId="8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14" fontId="73" fillId="0" borderId="0" xfId="0" applyNumberFormat="1" applyFont="1" applyFill="1" applyAlignment="1">
      <alignment horizontal="center" vertical="center"/>
    </xf>
    <xf numFmtId="43" fontId="73" fillId="0" borderId="1" xfId="65" applyFont="1" applyFill="1" applyBorder="1" applyProtection="1"/>
    <xf numFmtId="0" fontId="35" fillId="0" borderId="7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 vertical="top" wrapText="1"/>
    </xf>
    <xf numFmtId="1" fontId="45" fillId="0" borderId="7" xfId="59" applyNumberFormat="1" applyFont="1" applyFill="1" applyBorder="1" applyAlignment="1">
      <alignment horizontal="center" vertical="center" wrapText="1"/>
    </xf>
    <xf numFmtId="43" fontId="21" fillId="0" borderId="7" xfId="61" applyFont="1" applyFill="1" applyBorder="1" applyAlignment="1">
      <alignment horizontal="right" vertical="center" wrapText="1"/>
    </xf>
    <xf numFmtId="43" fontId="0" fillId="0" borderId="1" xfId="65" applyFont="1" applyFill="1" applyBorder="1" applyAlignment="1" applyProtection="1"/>
    <xf numFmtId="0" fontId="35" fillId="0" borderId="7" xfId="0" applyFont="1" applyFill="1" applyBorder="1" applyAlignment="1">
      <alignment horizontal="left" vertical="center" wrapText="1"/>
    </xf>
    <xf numFmtId="49" fontId="37" fillId="0" borderId="7" xfId="0" applyNumberFormat="1" applyFont="1" applyFill="1" applyBorder="1" applyAlignment="1">
      <alignment horizontal="left" wrapText="1"/>
    </xf>
    <xf numFmtId="0" fontId="45" fillId="0" borderId="7" xfId="59" applyFont="1" applyFill="1" applyBorder="1"/>
    <xf numFmtId="0" fontId="45" fillId="0" borderId="7" xfId="0" applyNumberFormat="1" applyFont="1" applyFill="1" applyBorder="1" applyAlignment="1">
      <alignment horizontal="center"/>
    </xf>
    <xf numFmtId="49" fontId="45" fillId="0" borderId="7" xfId="0" applyNumberFormat="1" applyFont="1" applyFill="1" applyBorder="1" applyAlignment="1">
      <alignment horizontal="center" vertical="center"/>
    </xf>
    <xf numFmtId="0" fontId="76" fillId="0" borderId="7" xfId="0" applyFont="1" applyFill="1" applyBorder="1" applyAlignment="1">
      <alignment vertical="top" wrapText="1"/>
    </xf>
    <xf numFmtId="0" fontId="45" fillId="0" borderId="7" xfId="68" applyFont="1" applyFill="1" applyBorder="1" applyAlignment="1">
      <alignment horizontal="center" vertical="center"/>
    </xf>
    <xf numFmtId="14" fontId="45" fillId="0" borderId="7" xfId="68" applyNumberFormat="1" applyFont="1" applyFill="1" applyBorder="1" applyAlignment="1">
      <alignment horizontal="center" vertical="center"/>
    </xf>
    <xf numFmtId="43" fontId="21" fillId="0" borderId="7" xfId="69" applyFont="1" applyFill="1" applyBorder="1"/>
    <xf numFmtId="0" fontId="45" fillId="0" borderId="7" xfId="0" applyFont="1" applyFill="1" applyBorder="1" applyAlignment="1">
      <alignment horizontal="left" vertical="center" wrapText="1"/>
    </xf>
    <xf numFmtId="0" fontId="45" fillId="0" borderId="7" xfId="0" applyFont="1" applyFill="1" applyBorder="1" applyAlignment="1">
      <alignment horizontal="center" vertical="center" wrapText="1"/>
    </xf>
    <xf numFmtId="14" fontId="45" fillId="0" borderId="7" xfId="0" applyNumberFormat="1" applyFont="1" applyFill="1" applyBorder="1" applyAlignment="1">
      <alignment horizontal="center" vertical="center" wrapText="1"/>
    </xf>
    <xf numFmtId="43" fontId="21" fillId="0" borderId="7" xfId="61" applyFont="1" applyFill="1" applyBorder="1" applyAlignment="1">
      <alignment vertical="top" wrapText="1"/>
    </xf>
    <xf numFmtId="0" fontId="45" fillId="0" borderId="7" xfId="0" applyNumberFormat="1" applyFont="1" applyFill="1" applyBorder="1" applyAlignment="1">
      <alignment horizontal="center" vertical="center"/>
    </xf>
    <xf numFmtId="14" fontId="0" fillId="0" borderId="0" xfId="0" applyNumberFormat="1" applyFont="1" applyFill="1"/>
    <xf numFmtId="44" fontId="21" fillId="0" borderId="7" xfId="59" applyNumberFormat="1" applyFont="1" applyFill="1" applyBorder="1"/>
    <xf numFmtId="43" fontId="23" fillId="0" borderId="0" xfId="65" applyFill="1"/>
    <xf numFmtId="0" fontId="78" fillId="0" borderId="0" xfId="0" applyFont="1" applyFill="1"/>
    <xf numFmtId="0" fontId="79" fillId="0" borderId="0" xfId="0" applyFont="1" applyFill="1"/>
    <xf numFmtId="14" fontId="79" fillId="0" borderId="0" xfId="0" applyNumberFormat="1" applyFont="1" applyFill="1"/>
    <xf numFmtId="0" fontId="50" fillId="0" borderId="7" xfId="0" applyFont="1" applyFill="1" applyBorder="1" applyAlignment="1">
      <alignment horizontal="center"/>
    </xf>
    <xf numFmtId="0" fontId="50" fillId="0" borderId="7" xfId="0" applyFont="1" applyFill="1" applyBorder="1"/>
    <xf numFmtId="14" fontId="50" fillId="0" borderId="7" xfId="0" applyNumberFormat="1" applyFont="1" applyFill="1" applyBorder="1"/>
    <xf numFmtId="43" fontId="44" fillId="0" borderId="7" xfId="65" applyFont="1" applyFill="1" applyBorder="1"/>
    <xf numFmtId="1" fontId="45" fillId="0" borderId="7" xfId="66" applyNumberFormat="1" applyFont="1" applyFill="1" applyBorder="1" applyAlignment="1">
      <alignment horizontal="center" vertical="center"/>
    </xf>
    <xf numFmtId="49" fontId="45" fillId="0" borderId="7" xfId="0" applyNumberFormat="1" applyFont="1" applyFill="1" applyBorder="1" applyAlignment="1">
      <alignment horizontal="center"/>
    </xf>
    <xf numFmtId="0" fontId="46" fillId="0" borderId="7" xfId="70" applyFont="1" applyFill="1" applyBorder="1" applyAlignment="1">
      <alignment horizontal="left" vertical="center" wrapText="1"/>
    </xf>
    <xf numFmtId="0" fontId="46" fillId="0" borderId="7" xfId="70" applyFont="1" applyFill="1" applyBorder="1" applyAlignment="1">
      <alignment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47" fillId="0" borderId="5" xfId="0" applyFont="1" applyFill="1" applyBorder="1" applyAlignment="1">
      <alignment horizontal="center"/>
    </xf>
    <xf numFmtId="0" fontId="47" fillId="0" borderId="5" xfId="0" applyFont="1" applyFill="1" applyBorder="1"/>
    <xf numFmtId="14" fontId="47" fillId="0" borderId="5" xfId="0" applyNumberFormat="1" applyFont="1" applyFill="1" applyBorder="1"/>
    <xf numFmtId="43" fontId="38" fillId="0" borderId="5" xfId="65" applyFont="1" applyFill="1" applyBorder="1"/>
    <xf numFmtId="0" fontId="47" fillId="0" borderId="2" xfId="0" applyFont="1" applyFill="1" applyBorder="1" applyAlignment="1">
      <alignment horizontal="center"/>
    </xf>
    <xf numFmtId="0" fontId="47" fillId="0" borderId="2" xfId="0" applyFont="1" applyFill="1" applyBorder="1"/>
    <xf numFmtId="14" fontId="47" fillId="0" borderId="2" xfId="0" applyNumberFormat="1" applyFont="1" applyFill="1" applyBorder="1"/>
    <xf numFmtId="43" fontId="38" fillId="0" borderId="2" xfId="65" applyFont="1" applyFill="1" applyBorder="1"/>
    <xf numFmtId="0" fontId="45" fillId="0" borderId="5" xfId="0" applyFont="1" applyFill="1" applyBorder="1" applyAlignment="1">
      <alignment horizontal="center"/>
    </xf>
    <xf numFmtId="0" fontId="45" fillId="0" borderId="5" xfId="0" applyFont="1" applyFill="1" applyBorder="1"/>
    <xf numFmtId="14" fontId="45" fillId="0" borderId="5" xfId="0" applyNumberFormat="1" applyFont="1" applyFill="1" applyBorder="1"/>
    <xf numFmtId="0" fontId="45" fillId="0" borderId="5" xfId="0" applyFont="1" applyFill="1" applyBorder="1" applyAlignment="1">
      <alignment horizontal="left"/>
    </xf>
    <xf numFmtId="43" fontId="21" fillId="0" borderId="5" xfId="65" applyFont="1" applyFill="1" applyBorder="1"/>
    <xf numFmtId="43" fontId="0" fillId="0" borderId="7" xfId="65" applyFont="1" applyFill="1" applyBorder="1" applyAlignment="1" applyProtection="1"/>
    <xf numFmtId="0" fontId="78" fillId="0" borderId="7" xfId="0" applyFont="1" applyFill="1" applyBorder="1"/>
    <xf numFmtId="0" fontId="80" fillId="0" borderId="7" xfId="0" applyFont="1" applyFill="1" applyBorder="1"/>
    <xf numFmtId="0" fontId="83" fillId="0" borderId="7" xfId="0" applyFont="1" applyFill="1" applyBorder="1"/>
    <xf numFmtId="14" fontId="81" fillId="0" borderId="7" xfId="0" applyNumberFormat="1" applyFont="1" applyFill="1" applyBorder="1"/>
    <xf numFmtId="43" fontId="83" fillId="0" borderId="7" xfId="65" applyFont="1" applyFill="1" applyBorder="1" applyProtection="1"/>
    <xf numFmtId="0" fontId="84" fillId="0" borderId="7" xfId="0" applyFont="1" applyFill="1" applyBorder="1"/>
    <xf numFmtId="14" fontId="84" fillId="0" borderId="7" xfId="0" applyNumberFormat="1" applyFont="1" applyFill="1" applyBorder="1"/>
    <xf numFmtId="43" fontId="84" fillId="0" borderId="7" xfId="65" applyFont="1" applyFill="1" applyBorder="1" applyProtection="1"/>
    <xf numFmtId="0" fontId="85" fillId="0" borderId="7" xfId="0" applyFont="1" applyFill="1" applyBorder="1"/>
    <xf numFmtId="43" fontId="84" fillId="0" borderId="7" xfId="65" applyFont="1" applyFill="1" applyBorder="1" applyAlignment="1" applyProtection="1"/>
  </cellXfs>
  <cellStyles count="81">
    <cellStyle name="Celda de comprobación 2" xfId="6"/>
    <cellStyle name="Euro" xfId="7"/>
    <cellStyle name="Hipervínculo 2" xfId="8"/>
    <cellStyle name="Hipervínculo 3" xfId="9"/>
    <cellStyle name="Millares" xfId="65" builtinId="3"/>
    <cellStyle name="Millares 10" xfId="67"/>
    <cellStyle name="Millares 11" xfId="69"/>
    <cellStyle name="Millares 2" xfId="10"/>
    <cellStyle name="Millares 2 2" xfId="3"/>
    <cellStyle name="Millares 2 2 2" xfId="11"/>
    <cellStyle name="Millares 2 3" xfId="38"/>
    <cellStyle name="Millares 2 4" xfId="75"/>
    <cellStyle name="Millares 3" xfId="12"/>
    <cellStyle name="Millares 3 2" xfId="39"/>
    <cellStyle name="Millares 3 3" xfId="71"/>
    <cellStyle name="Millares 4" xfId="13"/>
    <cellStyle name="Millares 4 2" xfId="14"/>
    <cellStyle name="Millares 4 3" xfId="76"/>
    <cellStyle name="Millares 5" xfId="40"/>
    <cellStyle name="Millares 6" xfId="41"/>
    <cellStyle name="Millares 7" xfId="58"/>
    <cellStyle name="Millares 8" xfId="61"/>
    <cellStyle name="Millares 9" xfId="64"/>
    <cellStyle name="Moneda 10" xfId="42"/>
    <cellStyle name="Moneda 11" xfId="60"/>
    <cellStyle name="Moneda 12" xfId="80"/>
    <cellStyle name="Moneda 2" xfId="4"/>
    <cellStyle name="Moneda 2 2" xfId="15"/>
    <cellStyle name="Moneda 2 3" xfId="73"/>
    <cellStyle name="Moneda 3" xfId="43"/>
    <cellStyle name="Moneda 4" xfId="44"/>
    <cellStyle name="Moneda 4 2" xfId="74"/>
    <cellStyle name="Moneda 5" xfId="45"/>
    <cellStyle name="Moneda 5 2" xfId="77"/>
    <cellStyle name="Moneda 6" xfId="46"/>
    <cellStyle name="Moneda 7" xfId="47"/>
    <cellStyle name="Moneda 8" xfId="37"/>
    <cellStyle name="Moneda 9" xfId="48"/>
    <cellStyle name="Normal" xfId="0" builtinId="0"/>
    <cellStyle name="Normal 10" xfId="59"/>
    <cellStyle name="Normal 11" xfId="62"/>
    <cellStyle name="Normal 12" xfId="66"/>
    <cellStyle name="Normal 13" xfId="68"/>
    <cellStyle name="Normal 14" xfId="70"/>
    <cellStyle name="Normal 15" xfId="16"/>
    <cellStyle name="Normal 2" xfId="5"/>
    <cellStyle name="Normal 2 10" xfId="49"/>
    <cellStyle name="Normal 2 10 2" xfId="78"/>
    <cellStyle name="Normal 2 13" xfId="2"/>
    <cellStyle name="Normal 2 2" xfId="1"/>
    <cellStyle name="Normal 2 2 2" xfId="50"/>
    <cellStyle name="Normal 2 3" xfId="17"/>
    <cellStyle name="Normal 3" xfId="18"/>
    <cellStyle name="Normal 3 2" xfId="51"/>
    <cellStyle name="Normal 3 2 2" xfId="52"/>
    <cellStyle name="Normal 3 3" xfId="53"/>
    <cellStyle name="Normal 3 4" xfId="79"/>
    <cellStyle name="Normal 4" xfId="19"/>
    <cellStyle name="Normal 4 2" xfId="54"/>
    <cellStyle name="Normal 5" xfId="20"/>
    <cellStyle name="Normal 5 2" xfId="55"/>
    <cellStyle name="Normal 6" xfId="21"/>
    <cellStyle name="Normal 6 2" xfId="22"/>
    <cellStyle name="Normal 6 2 2" xfId="23"/>
    <cellStyle name="Normal 6 3" xfId="24"/>
    <cellStyle name="Normal 6 3 2" xfId="25"/>
    <cellStyle name="Normal 6 4" xfId="26"/>
    <cellStyle name="Normal 6 5" xfId="27"/>
    <cellStyle name="Normal 6 6" xfId="63"/>
    <cellStyle name="Normal 6 7" xfId="72"/>
    <cellStyle name="Normal 7" xfId="28"/>
    <cellStyle name="Normal 7 2" xfId="29"/>
    <cellStyle name="Normal 7 3" xfId="30"/>
    <cellStyle name="Normal 7 4" xfId="31"/>
    <cellStyle name="Normal 8" xfId="32"/>
    <cellStyle name="Normal 8 2" xfId="33"/>
    <cellStyle name="Normal 9" xfId="34"/>
    <cellStyle name="Normal 9 2" xfId="35"/>
    <cellStyle name="Porcentaje 2" xfId="56"/>
    <cellStyle name="Porcentaje 2 2" xfId="57"/>
    <cellStyle name="Porcentual 2" xfId="36"/>
  </cellStyles>
  <dxfs count="0"/>
  <tableStyles count="0" defaultTableStyle="TableStyleMedium9" defaultPivotStyle="PivotStyleLight16"/>
  <colors>
    <mruColors>
      <color rgb="FF00FF00"/>
      <color rgb="FFFF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1596</xdr:row>
      <xdr:rowOff>0</xdr:rowOff>
    </xdr:from>
    <xdr:ext cx="194454" cy="283457"/>
    <xdr:sp macro="" textlink="">
      <xdr:nvSpPr>
        <xdr:cNvPr id="2" name="1 CuadroTexto"/>
        <xdr:cNvSpPr txBox="1"/>
      </xdr:nvSpPr>
      <xdr:spPr>
        <a:xfrm>
          <a:off x="4038600" y="272948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3</xdr:col>
      <xdr:colOff>666750</xdr:colOff>
      <xdr:row>1601</xdr:row>
      <xdr:rowOff>0</xdr:rowOff>
    </xdr:from>
    <xdr:ext cx="194454" cy="283457"/>
    <xdr:sp macro="" textlink="">
      <xdr:nvSpPr>
        <xdr:cNvPr id="3" name="2 CuadroTexto"/>
        <xdr:cNvSpPr txBox="1"/>
      </xdr:nvSpPr>
      <xdr:spPr>
        <a:xfrm>
          <a:off x="4038600" y="27409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80</xdr:row>
      <xdr:rowOff>0</xdr:rowOff>
    </xdr:from>
    <xdr:ext cx="194454" cy="283457"/>
    <xdr:sp macro="" textlink="">
      <xdr:nvSpPr>
        <xdr:cNvPr id="2" name="1 CuadroTexto"/>
        <xdr:cNvSpPr txBox="1"/>
      </xdr:nvSpPr>
      <xdr:spPr>
        <a:xfrm>
          <a:off x="4848225" y="440912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twoCellAnchor>
    <xdr:from>
      <xdr:col>4</xdr:col>
      <xdr:colOff>445325</xdr:colOff>
      <xdr:row>75</xdr:row>
      <xdr:rowOff>157951</xdr:rowOff>
    </xdr:from>
    <xdr:to>
      <xdr:col>7</xdr:col>
      <xdr:colOff>210292</xdr:colOff>
      <xdr:row>81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861461" y="26061003"/>
          <a:ext cx="2053441" cy="1041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  <a:endParaRPr lang="es-MX" sz="105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1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 A .E. JESUS ROMERO VALLE </a:t>
          </a:r>
          <a:endParaRPr lang="es-MX" sz="11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Srio.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Finanzas y Admon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49432</xdr:colOff>
      <xdr:row>75</xdr:row>
      <xdr:rowOff>53918</xdr:rowOff>
    </xdr:from>
    <xdr:to>
      <xdr:col>1</xdr:col>
      <xdr:colOff>1472045</xdr:colOff>
      <xdr:row>81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432" y="25956970"/>
          <a:ext cx="2090600" cy="2605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Autorizó:</a:t>
          </a:r>
          <a:endParaRPr lang="es-MX" sz="105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5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</a:t>
          </a: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DR.</a:t>
          </a:r>
          <a:r>
            <a:rPr lang="es-MX" sz="105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HERON DELGADO CASTAÑEDA</a:t>
          </a:r>
          <a:r>
            <a:rPr lang="es-MX" sz="105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118286</xdr:colOff>
      <xdr:row>75</xdr:row>
      <xdr:rowOff>149524</xdr:rowOff>
    </xdr:from>
    <xdr:to>
      <xdr:col>4</xdr:col>
      <xdr:colOff>225104</xdr:colOff>
      <xdr:row>80</xdr:row>
      <xdr:rowOff>86592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320169" y="26052576"/>
          <a:ext cx="2321071" cy="86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________________________________________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</a:t>
          </a:r>
        </a:p>
        <a:p>
          <a:pPr algn="ctr" rtl="1">
            <a:defRPr sz="1000"/>
          </a:pPr>
          <a:r>
            <a:rPr lang="es-MX" sz="105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PROFRA. LETICIA MARQUEZ OCAMPO</a:t>
          </a:r>
          <a:endParaRPr lang="es-MX" sz="105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Primer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Síndico Administrador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420027</xdr:colOff>
      <xdr:row>75</xdr:row>
      <xdr:rowOff>156205</xdr:rowOff>
    </xdr:from>
    <xdr:to>
      <xdr:col>9</xdr:col>
      <xdr:colOff>927760</xdr:colOff>
      <xdr:row>80</xdr:row>
      <xdr:rowOff>113528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124637" y="26059257"/>
          <a:ext cx="2128220" cy="88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</a:t>
          </a:r>
          <a:r>
            <a:rPr lang="es-MX" sz="105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</a:t>
          </a: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ING. JORGE SALGADO SANTA ANA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188515</xdr:colOff>
      <xdr:row>20</xdr:row>
      <xdr:rowOff>64015</xdr:rowOff>
    </xdr:from>
    <xdr:to>
      <xdr:col>3</xdr:col>
      <xdr:colOff>397828</xdr:colOff>
      <xdr:row>25</xdr:row>
      <xdr:rowOff>119062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544218" y="6106437"/>
          <a:ext cx="1757126" cy="99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 A .E. JESUS ROMERO VALLE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Srio.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Finanzas y Admon.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2201</xdr:rowOff>
    </xdr:from>
    <xdr:to>
      <xdr:col>1</xdr:col>
      <xdr:colOff>1190625</xdr:colOff>
      <xdr:row>25</xdr:row>
      <xdr:rowOff>89298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0" y="6044623"/>
          <a:ext cx="1855391" cy="102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Autorizó:</a:t>
          </a:r>
          <a:endParaRPr lang="es-MX" sz="105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5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DR.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HERON DELGADO CASTAÑEDA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1488281</xdr:colOff>
      <xdr:row>20</xdr:row>
      <xdr:rowOff>62933</xdr:rowOff>
    </xdr:from>
    <xdr:to>
      <xdr:col>1</xdr:col>
      <xdr:colOff>3442889</xdr:colOff>
      <xdr:row>25</xdr:row>
      <xdr:rowOff>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153047" y="6105355"/>
          <a:ext cx="1954608" cy="8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PROFRA.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Primer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Síndico Administrador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664764</xdr:colOff>
      <xdr:row>20</xdr:row>
      <xdr:rowOff>52348</xdr:rowOff>
    </xdr:from>
    <xdr:to>
      <xdr:col>4</xdr:col>
      <xdr:colOff>1021953</xdr:colOff>
      <xdr:row>24</xdr:row>
      <xdr:rowOff>188514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68280" y="6094770"/>
          <a:ext cx="1686720" cy="89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ING. JORGE SALGADO SANTA ANA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10</xdr:row>
      <xdr:rowOff>169360</xdr:rowOff>
    </xdr:from>
    <xdr:ext cx="6564100" cy="937629"/>
    <xdr:sp macro="" textlink="">
      <xdr:nvSpPr>
        <xdr:cNvPr id="2" name="1 Rectángulo"/>
        <xdr:cNvSpPr/>
      </xdr:nvSpPr>
      <xdr:spPr>
        <a:xfrm>
          <a:off x="638175" y="2664910"/>
          <a:ext cx="65641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</a:t>
          </a:r>
          <a:r>
            <a:rPr lang="es-E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APLICA</a:t>
          </a:r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6</xdr:col>
      <xdr:colOff>22666</xdr:colOff>
      <xdr:row>25</xdr:row>
      <xdr:rowOff>33853</xdr:rowOff>
    </xdr:from>
    <xdr:to>
      <xdr:col>8</xdr:col>
      <xdr:colOff>133350</xdr:colOff>
      <xdr:row>30</xdr:row>
      <xdr:rowOff>54768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18466" y="5977453"/>
          <a:ext cx="1672784" cy="91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 A .E. JESUS ROMERO VALLE 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Srio.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Finanzas y Admon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110944</xdr:rowOff>
    </xdr:from>
    <xdr:to>
      <xdr:col>2</xdr:col>
      <xdr:colOff>676275</xdr:colOff>
      <xdr:row>30</xdr:row>
      <xdr:rowOff>38100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5921194"/>
          <a:ext cx="2047875" cy="955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DR.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HERON DELGADO CASTAÑEDA</a:t>
          </a: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57150</xdr:colOff>
      <xdr:row>25</xdr:row>
      <xdr:rowOff>32770</xdr:rowOff>
    </xdr:from>
    <xdr:to>
      <xdr:col>5</xdr:col>
      <xdr:colOff>285750</xdr:colOff>
      <xdr:row>30</xdr:row>
      <xdr:rowOff>25003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209800" y="5976370"/>
          <a:ext cx="1790700" cy="88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Vo.Bo.</a:t>
          </a: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PROFRA. LETICIA MARQUEZ OCAMPO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Primer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Síndico Administrador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8</xdr:col>
      <xdr:colOff>476250</xdr:colOff>
      <xdr:row>25</xdr:row>
      <xdr:rowOff>52349</xdr:rowOff>
    </xdr:from>
    <xdr:to>
      <xdr:col>10</xdr:col>
      <xdr:colOff>542925</xdr:colOff>
      <xdr:row>30</xdr:row>
      <xdr:rowOff>63859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534150" y="5995949"/>
          <a:ext cx="1628775" cy="90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Revisó:</a:t>
          </a: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ING. JORGE SALGADO SANTA ANA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0</xdr:rowOff>
    </xdr:from>
    <xdr:ext cx="6564100" cy="937629"/>
    <xdr:sp macro="" textlink="">
      <xdr:nvSpPr>
        <xdr:cNvPr id="2" name="1 Rectángulo"/>
        <xdr:cNvSpPr/>
      </xdr:nvSpPr>
      <xdr:spPr>
        <a:xfrm>
          <a:off x="781050" y="2286000"/>
          <a:ext cx="65641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</a:t>
          </a:r>
          <a:r>
            <a:rPr lang="es-E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APLICA</a:t>
          </a:r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2003866</xdr:colOff>
      <xdr:row>71</xdr:row>
      <xdr:rowOff>33853</xdr:rowOff>
    </xdr:from>
    <xdr:to>
      <xdr:col>2</xdr:col>
      <xdr:colOff>66675</xdr:colOff>
      <xdr:row>75</xdr:row>
      <xdr:rowOff>188118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70716" y="17455078"/>
          <a:ext cx="1825184" cy="91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 A .E. JESUS ROMERO VALLE 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Srio.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Finanzas y Admon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91894</xdr:rowOff>
    </xdr:from>
    <xdr:to>
      <xdr:col>1</xdr:col>
      <xdr:colOff>180975</xdr:colOff>
      <xdr:row>75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0" y="17379769"/>
          <a:ext cx="1647825" cy="955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DR.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HERON DELGADO CASTAÑEDA</a:t>
          </a: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228600</xdr:colOff>
      <xdr:row>71</xdr:row>
      <xdr:rowOff>13720</xdr:rowOff>
    </xdr:from>
    <xdr:to>
      <xdr:col>1</xdr:col>
      <xdr:colOff>1885951</xdr:colOff>
      <xdr:row>75</xdr:row>
      <xdr:rowOff>139303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695450" y="17434945"/>
          <a:ext cx="1657351" cy="88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Vo.Bo.</a:t>
          </a: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PROFRA. LETICIA MARQUEZ OCAMPO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Primer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Síndico Administrador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3686175</xdr:colOff>
      <xdr:row>71</xdr:row>
      <xdr:rowOff>61874</xdr:rowOff>
    </xdr:from>
    <xdr:to>
      <xdr:col>3</xdr:col>
      <xdr:colOff>161925</xdr:colOff>
      <xdr:row>76</xdr:row>
      <xdr:rowOff>16234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5153025" y="17483099"/>
          <a:ext cx="1657350" cy="90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Revisó:</a:t>
          </a: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ING. JORGE SALGADO SANTA ANA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L1601"/>
  <sheetViews>
    <sheetView tabSelected="1" topLeftCell="A1576" zoomScale="96" zoomScaleNormal="96" zoomScalePageLayoutView="77" workbookViewId="0">
      <selection activeCell="H1606" sqref="H1606"/>
    </sheetView>
  </sheetViews>
  <sheetFormatPr baseColWidth="10" defaultColWidth="12" defaultRowHeight="21.75" customHeight="1" x14ac:dyDescent="0.2"/>
  <cols>
    <col min="1" max="1" width="26.5" style="160" customWidth="1"/>
    <col min="2" max="2" width="15.1640625" style="161" customWidth="1"/>
    <col min="3" max="3" width="39.83203125" style="161" customWidth="1"/>
    <col min="4" max="4" width="19.83203125" style="161" customWidth="1"/>
    <col min="5" max="5" width="23.5" style="161" customWidth="1"/>
    <col min="6" max="6" width="13.33203125" style="161" customWidth="1"/>
    <col min="7" max="7" width="14.33203125" style="161" customWidth="1"/>
    <col min="8" max="8" width="13.5" style="161" customWidth="1"/>
    <col min="9" max="9" width="19.1640625" style="161" customWidth="1"/>
    <col min="10" max="10" width="17.6640625" style="161" customWidth="1"/>
    <col min="11" max="11" width="9" style="161" customWidth="1"/>
    <col min="12" max="12" width="28.6640625" style="140" customWidth="1"/>
    <col min="13" max="16384" width="12" style="148"/>
  </cols>
  <sheetData>
    <row r="1" spans="1:12" ht="21.75" customHeight="1" x14ac:dyDescent="0.25">
      <c r="A1" s="48"/>
      <c r="B1" s="34"/>
      <c r="C1" s="34"/>
      <c r="D1" s="34"/>
      <c r="E1" s="34"/>
      <c r="F1" s="34"/>
      <c r="G1" s="34"/>
      <c r="H1" s="34"/>
      <c r="I1" s="34"/>
      <c r="J1" s="34"/>
      <c r="K1" s="34"/>
      <c r="L1" s="57" t="s">
        <v>3488</v>
      </c>
    </row>
    <row r="2" spans="1:12" ht="21.75" customHeight="1" x14ac:dyDescent="0.15">
      <c r="A2" s="217" t="s">
        <v>3489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21.75" customHeight="1" x14ac:dyDescent="0.25">
      <c r="A3" s="224" t="s">
        <v>3860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1:12" ht="21.75" customHeight="1" x14ac:dyDescent="0.2">
      <c r="A4" s="49"/>
      <c r="B4" s="35"/>
      <c r="C4" s="35"/>
      <c r="D4" s="35"/>
      <c r="E4" s="35"/>
      <c r="F4" s="35"/>
      <c r="G4" s="35"/>
      <c r="H4" s="35"/>
      <c r="I4" s="35"/>
      <c r="J4" s="35"/>
      <c r="K4" s="35"/>
      <c r="L4" s="45"/>
    </row>
    <row r="5" spans="1:12" s="149" customFormat="1" ht="21.75" customHeight="1" x14ac:dyDescent="0.2">
      <c r="A5" s="50" t="s">
        <v>0</v>
      </c>
      <c r="B5" s="36" t="s">
        <v>3495</v>
      </c>
      <c r="C5" s="36" t="s">
        <v>3496</v>
      </c>
      <c r="D5" s="36" t="s">
        <v>3497</v>
      </c>
      <c r="E5" s="36" t="s">
        <v>2</v>
      </c>
      <c r="F5" s="36" t="s">
        <v>3</v>
      </c>
      <c r="G5" s="36" t="s">
        <v>4</v>
      </c>
      <c r="H5" s="36" t="s">
        <v>5</v>
      </c>
      <c r="I5" s="36" t="s">
        <v>6</v>
      </c>
      <c r="J5" s="36" t="s">
        <v>3498</v>
      </c>
      <c r="K5" s="36" t="s">
        <v>7</v>
      </c>
      <c r="L5" s="46" t="s">
        <v>8</v>
      </c>
    </row>
    <row r="6" spans="1:12" s="139" customFormat="1" ht="21.75" customHeight="1" x14ac:dyDescent="0.2">
      <c r="A6" s="169" t="s">
        <v>237</v>
      </c>
      <c r="B6" s="170" t="s">
        <v>21</v>
      </c>
      <c r="C6" s="170" t="s">
        <v>243</v>
      </c>
      <c r="D6" s="170" t="s">
        <v>244</v>
      </c>
      <c r="E6" s="170" t="s">
        <v>240</v>
      </c>
      <c r="F6" s="178" t="s">
        <v>245</v>
      </c>
      <c r="G6" s="179">
        <v>41373</v>
      </c>
      <c r="H6" s="170" t="s">
        <v>246</v>
      </c>
      <c r="I6" s="170" t="s">
        <v>247</v>
      </c>
      <c r="J6" s="170" t="s">
        <v>15</v>
      </c>
      <c r="K6" s="170" t="s">
        <v>16</v>
      </c>
      <c r="L6" s="173">
        <v>10163.92</v>
      </c>
    </row>
    <row r="7" spans="1:12" s="139" customFormat="1" ht="21.75" customHeight="1" x14ac:dyDescent="0.2">
      <c r="A7" s="169" t="s">
        <v>191</v>
      </c>
      <c r="B7" s="170" t="s">
        <v>35</v>
      </c>
      <c r="C7" s="170" t="s">
        <v>39</v>
      </c>
      <c r="D7" s="170" t="s">
        <v>192</v>
      </c>
      <c r="E7" s="170" t="s">
        <v>3159</v>
      </c>
      <c r="F7" s="181">
        <v>1666</v>
      </c>
      <c r="G7" s="182">
        <v>41912</v>
      </c>
      <c r="H7" s="181" t="s">
        <v>93</v>
      </c>
      <c r="I7" s="181" t="s">
        <v>1601</v>
      </c>
      <c r="J7" s="181" t="s">
        <v>1602</v>
      </c>
      <c r="K7" s="170" t="s">
        <v>16</v>
      </c>
      <c r="L7" s="257">
        <v>7350</v>
      </c>
    </row>
    <row r="8" spans="1:12" s="139" customFormat="1" ht="21.75" customHeight="1" x14ac:dyDescent="0.2">
      <c r="A8" s="169" t="s">
        <v>191</v>
      </c>
      <c r="B8" s="170" t="s">
        <v>35</v>
      </c>
      <c r="C8" s="170" t="s">
        <v>39</v>
      </c>
      <c r="D8" s="170" t="s">
        <v>192</v>
      </c>
      <c r="E8" s="170" t="s">
        <v>3159</v>
      </c>
      <c r="F8" s="181">
        <v>1666</v>
      </c>
      <c r="G8" s="182">
        <v>41912</v>
      </c>
      <c r="H8" s="181" t="s">
        <v>93</v>
      </c>
      <c r="I8" s="181" t="s">
        <v>1601</v>
      </c>
      <c r="J8" s="181" t="s">
        <v>1610</v>
      </c>
      <c r="K8" s="170" t="s">
        <v>16</v>
      </c>
      <c r="L8" s="257">
        <v>7350</v>
      </c>
    </row>
    <row r="9" spans="1:12" s="139" customFormat="1" ht="21.75" customHeight="1" x14ac:dyDescent="0.2">
      <c r="A9" s="169" t="s">
        <v>191</v>
      </c>
      <c r="B9" s="170" t="s">
        <v>35</v>
      </c>
      <c r="C9" s="170" t="s">
        <v>48</v>
      </c>
      <c r="D9" s="170" t="s">
        <v>1603</v>
      </c>
      <c r="E9" s="170" t="s">
        <v>3159</v>
      </c>
      <c r="F9" s="181">
        <v>1666</v>
      </c>
      <c r="G9" s="182">
        <v>41912</v>
      </c>
      <c r="H9" s="181" t="s">
        <v>93</v>
      </c>
      <c r="I9" s="181" t="s">
        <v>1604</v>
      </c>
      <c r="J9" s="181" t="s">
        <v>1611</v>
      </c>
      <c r="K9" s="170" t="s">
        <v>16</v>
      </c>
      <c r="L9" s="257">
        <v>150</v>
      </c>
    </row>
    <row r="10" spans="1:12" s="139" customFormat="1" ht="21.75" customHeight="1" x14ac:dyDescent="0.2">
      <c r="A10" s="169" t="s">
        <v>191</v>
      </c>
      <c r="B10" s="170" t="s">
        <v>35</v>
      </c>
      <c r="C10" s="170" t="s">
        <v>52</v>
      </c>
      <c r="D10" s="170" t="s">
        <v>1606</v>
      </c>
      <c r="E10" s="170" t="s">
        <v>3159</v>
      </c>
      <c r="F10" s="181">
        <v>1666</v>
      </c>
      <c r="G10" s="182">
        <v>41912</v>
      </c>
      <c r="H10" s="181" t="s">
        <v>93</v>
      </c>
      <c r="I10" s="181" t="s">
        <v>1607</v>
      </c>
      <c r="J10" s="181" t="s">
        <v>1608</v>
      </c>
      <c r="K10" s="170" t="s">
        <v>16</v>
      </c>
      <c r="L10" s="257">
        <v>150</v>
      </c>
    </row>
    <row r="11" spans="1:12" s="139" customFormat="1" ht="21.75" customHeight="1" x14ac:dyDescent="0.2">
      <c r="A11" s="169" t="s">
        <v>3592</v>
      </c>
      <c r="B11" s="170" t="s">
        <v>21</v>
      </c>
      <c r="C11" s="170" t="s">
        <v>3593</v>
      </c>
      <c r="D11" s="170"/>
      <c r="E11" s="170" t="s">
        <v>3594</v>
      </c>
      <c r="F11" s="178" t="s">
        <v>1030</v>
      </c>
      <c r="G11" s="179">
        <v>41520</v>
      </c>
      <c r="H11" s="170"/>
      <c r="I11" s="170"/>
      <c r="J11" s="170"/>
      <c r="K11" s="170" t="s">
        <v>16</v>
      </c>
      <c r="L11" s="173">
        <v>121.8</v>
      </c>
    </row>
    <row r="12" spans="1:12" s="139" customFormat="1" ht="21.75" customHeight="1" x14ac:dyDescent="0.2">
      <c r="A12" s="169" t="s">
        <v>3592</v>
      </c>
      <c r="B12" s="170" t="s">
        <v>21</v>
      </c>
      <c r="C12" s="170" t="s">
        <v>3593</v>
      </c>
      <c r="D12" s="170"/>
      <c r="E12" s="170" t="s">
        <v>3594</v>
      </c>
      <c r="F12" s="178" t="s">
        <v>1030</v>
      </c>
      <c r="G12" s="179">
        <v>41520</v>
      </c>
      <c r="H12" s="170"/>
      <c r="I12" s="170"/>
      <c r="J12" s="170"/>
      <c r="K12" s="170" t="s">
        <v>16</v>
      </c>
      <c r="L12" s="173">
        <v>131</v>
      </c>
    </row>
    <row r="13" spans="1:12" s="139" customFormat="1" ht="21.75" customHeight="1" x14ac:dyDescent="0.2">
      <c r="A13" s="169" t="s">
        <v>2047</v>
      </c>
      <c r="B13" s="181" t="s">
        <v>35</v>
      </c>
      <c r="C13" s="181" t="s">
        <v>116</v>
      </c>
      <c r="D13" s="181" t="s">
        <v>2053</v>
      </c>
      <c r="E13" s="170" t="s">
        <v>2054</v>
      </c>
      <c r="F13" s="170" t="s">
        <v>2055</v>
      </c>
      <c r="G13" s="182">
        <v>42026</v>
      </c>
      <c r="H13" s="181" t="s">
        <v>206</v>
      </c>
      <c r="I13" s="181" t="s">
        <v>1870</v>
      </c>
      <c r="J13" s="181" t="s">
        <v>2056</v>
      </c>
      <c r="K13" s="170" t="s">
        <v>16</v>
      </c>
      <c r="L13" s="190">
        <v>8569.51</v>
      </c>
    </row>
    <row r="14" spans="1:12" s="139" customFormat="1" ht="21.75" customHeight="1" x14ac:dyDescent="0.2">
      <c r="A14" s="169" t="s">
        <v>2047</v>
      </c>
      <c r="B14" s="181" t="s">
        <v>35</v>
      </c>
      <c r="C14" s="181" t="s">
        <v>48</v>
      </c>
      <c r="D14" s="181" t="s">
        <v>2057</v>
      </c>
      <c r="E14" s="170" t="s">
        <v>2054</v>
      </c>
      <c r="F14" s="170" t="s">
        <v>2055</v>
      </c>
      <c r="G14" s="182">
        <v>42026</v>
      </c>
      <c r="H14" s="181" t="s">
        <v>206</v>
      </c>
      <c r="I14" s="181" t="s">
        <v>2058</v>
      </c>
      <c r="J14" s="181">
        <v>519808</v>
      </c>
      <c r="K14" s="170" t="s">
        <v>16</v>
      </c>
      <c r="L14" s="190">
        <v>150</v>
      </c>
    </row>
    <row r="15" spans="1:12" s="139" customFormat="1" ht="21.75" customHeight="1" x14ac:dyDescent="0.2">
      <c r="A15" s="169" t="s">
        <v>2047</v>
      </c>
      <c r="B15" s="181" t="s">
        <v>35</v>
      </c>
      <c r="C15" s="181" t="s">
        <v>1848</v>
      </c>
      <c r="D15" s="181" t="s">
        <v>2059</v>
      </c>
      <c r="E15" s="170" t="s">
        <v>2054</v>
      </c>
      <c r="F15" s="170" t="s">
        <v>2055</v>
      </c>
      <c r="G15" s="182">
        <v>42026</v>
      </c>
      <c r="H15" s="181" t="s">
        <v>206</v>
      </c>
      <c r="I15" s="181" t="s">
        <v>2060</v>
      </c>
      <c r="J15" s="181" t="s">
        <v>2061</v>
      </c>
      <c r="K15" s="170" t="s">
        <v>16</v>
      </c>
      <c r="L15" s="190">
        <v>150</v>
      </c>
    </row>
    <row r="16" spans="1:12" s="139" customFormat="1" ht="21.75" customHeight="1" x14ac:dyDescent="0.2">
      <c r="A16" s="169" t="s">
        <v>2047</v>
      </c>
      <c r="B16" s="181" t="s">
        <v>35</v>
      </c>
      <c r="C16" s="181" t="s">
        <v>36</v>
      </c>
      <c r="D16" s="181" t="s">
        <v>952</v>
      </c>
      <c r="E16" s="170" t="s">
        <v>2054</v>
      </c>
      <c r="F16" s="170" t="s">
        <v>2055</v>
      </c>
      <c r="G16" s="182">
        <v>42026</v>
      </c>
      <c r="H16" s="181" t="s">
        <v>2062</v>
      </c>
      <c r="I16" s="181" t="s">
        <v>1340</v>
      </c>
      <c r="J16" s="181" t="s">
        <v>15</v>
      </c>
      <c r="K16" s="170" t="s">
        <v>16</v>
      </c>
      <c r="L16" s="190">
        <v>4437.96</v>
      </c>
    </row>
    <row r="17" spans="1:12" s="139" customFormat="1" ht="21.75" customHeight="1" x14ac:dyDescent="0.2">
      <c r="A17" s="169" t="s">
        <v>2460</v>
      </c>
      <c r="B17" s="170" t="s">
        <v>64</v>
      </c>
      <c r="C17" s="170" t="s">
        <v>666</v>
      </c>
      <c r="D17" s="170" t="s">
        <v>1026</v>
      </c>
      <c r="E17" s="170" t="s">
        <v>3562</v>
      </c>
      <c r="F17" s="178" t="s">
        <v>1027</v>
      </c>
      <c r="G17" s="179">
        <v>41481</v>
      </c>
      <c r="H17" s="170" t="s">
        <v>37</v>
      </c>
      <c r="I17" s="170" t="s">
        <v>786</v>
      </c>
      <c r="J17" s="170" t="s">
        <v>1028</v>
      </c>
      <c r="K17" s="170" t="s">
        <v>16</v>
      </c>
      <c r="L17" s="173">
        <v>2146</v>
      </c>
    </row>
    <row r="18" spans="1:12" s="139" customFormat="1" ht="21.75" customHeight="1" x14ac:dyDescent="0.2">
      <c r="A18" s="169" t="s">
        <v>9</v>
      </c>
      <c r="B18" s="170" t="s">
        <v>142</v>
      </c>
      <c r="C18" s="170" t="s">
        <v>11</v>
      </c>
      <c r="D18" s="170" t="s">
        <v>12</v>
      </c>
      <c r="E18" s="170" t="s">
        <v>3150</v>
      </c>
      <c r="F18" s="170">
        <v>3326</v>
      </c>
      <c r="G18" s="179">
        <v>41411</v>
      </c>
      <c r="H18" s="170" t="s">
        <v>13</v>
      </c>
      <c r="I18" s="170" t="s">
        <v>14</v>
      </c>
      <c r="J18" s="170" t="s">
        <v>15</v>
      </c>
      <c r="K18" s="170" t="s">
        <v>16</v>
      </c>
      <c r="L18" s="180">
        <v>1507.09</v>
      </c>
    </row>
    <row r="19" spans="1:12" s="139" customFormat="1" ht="21.75" customHeight="1" x14ac:dyDescent="0.2">
      <c r="A19" s="169" t="s">
        <v>9</v>
      </c>
      <c r="B19" s="170" t="s">
        <v>142</v>
      </c>
      <c r="C19" s="170" t="s">
        <v>11</v>
      </c>
      <c r="D19" s="170" t="s">
        <v>17</v>
      </c>
      <c r="E19" s="170" t="s">
        <v>3150</v>
      </c>
      <c r="F19" s="170">
        <v>3326</v>
      </c>
      <c r="G19" s="179">
        <v>41411</v>
      </c>
      <c r="H19" s="170" t="s">
        <v>13</v>
      </c>
      <c r="I19" s="170" t="s">
        <v>14</v>
      </c>
      <c r="J19" s="170" t="s">
        <v>15</v>
      </c>
      <c r="K19" s="170" t="s">
        <v>16</v>
      </c>
      <c r="L19" s="180">
        <v>1450.81</v>
      </c>
    </row>
    <row r="20" spans="1:12" s="139" customFormat="1" ht="21.75" customHeight="1" x14ac:dyDescent="0.2">
      <c r="A20" s="169" t="s">
        <v>9</v>
      </c>
      <c r="B20" s="170" t="s">
        <v>142</v>
      </c>
      <c r="C20" s="170" t="s">
        <v>18</v>
      </c>
      <c r="D20" s="170" t="s">
        <v>19</v>
      </c>
      <c r="E20" s="170" t="s">
        <v>3150</v>
      </c>
      <c r="F20" s="170">
        <v>3326</v>
      </c>
      <c r="G20" s="179">
        <v>41411</v>
      </c>
      <c r="H20" s="170" t="s">
        <v>13</v>
      </c>
      <c r="I20" s="170" t="s">
        <v>20</v>
      </c>
      <c r="J20" s="170" t="s">
        <v>15</v>
      </c>
      <c r="K20" s="170" t="s">
        <v>16</v>
      </c>
      <c r="L20" s="180">
        <v>4872</v>
      </c>
    </row>
    <row r="21" spans="1:12" s="139" customFormat="1" ht="21.75" customHeight="1" x14ac:dyDescent="0.2">
      <c r="A21" s="169" t="s">
        <v>9</v>
      </c>
      <c r="B21" s="170" t="s">
        <v>142</v>
      </c>
      <c r="C21" s="170" t="s">
        <v>18</v>
      </c>
      <c r="D21" s="170" t="s">
        <v>17</v>
      </c>
      <c r="E21" s="170" t="s">
        <v>3150</v>
      </c>
      <c r="F21" s="170">
        <v>3326</v>
      </c>
      <c r="G21" s="179">
        <v>41411</v>
      </c>
      <c r="H21" s="170" t="s">
        <v>13</v>
      </c>
      <c r="I21" s="170" t="s">
        <v>20</v>
      </c>
      <c r="J21" s="170" t="s">
        <v>15</v>
      </c>
      <c r="K21" s="170" t="s">
        <v>16</v>
      </c>
      <c r="L21" s="180">
        <v>4872</v>
      </c>
    </row>
    <row r="22" spans="1:12" s="139" customFormat="1" ht="21.75" customHeight="1" x14ac:dyDescent="0.2">
      <c r="A22" s="169" t="s">
        <v>9</v>
      </c>
      <c r="B22" s="170" t="s">
        <v>10</v>
      </c>
      <c r="C22" s="170" t="s">
        <v>22</v>
      </c>
      <c r="D22" s="170" t="s">
        <v>23</v>
      </c>
      <c r="E22" s="170" t="s">
        <v>3150</v>
      </c>
      <c r="F22" s="170">
        <v>8</v>
      </c>
      <c r="G22" s="179">
        <v>41318</v>
      </c>
      <c r="H22" s="170" t="s">
        <v>13</v>
      </c>
      <c r="I22" s="170" t="s">
        <v>13</v>
      </c>
      <c r="J22" s="170" t="s">
        <v>15</v>
      </c>
      <c r="K22" s="170" t="s">
        <v>16</v>
      </c>
      <c r="L22" s="180">
        <v>13009.4</v>
      </c>
    </row>
    <row r="23" spans="1:12" s="139" customFormat="1" ht="21.75" customHeight="1" x14ac:dyDescent="0.2">
      <c r="A23" s="169" t="s">
        <v>9</v>
      </c>
      <c r="B23" s="170" t="s">
        <v>10</v>
      </c>
      <c r="C23" s="170" t="s">
        <v>22</v>
      </c>
      <c r="D23" s="170" t="s">
        <v>25</v>
      </c>
      <c r="E23" s="170" t="s">
        <v>3150</v>
      </c>
      <c r="F23" s="170">
        <v>8</v>
      </c>
      <c r="G23" s="179">
        <v>41318</v>
      </c>
      <c r="H23" s="170" t="s">
        <v>13</v>
      </c>
      <c r="I23" s="170" t="s">
        <v>13</v>
      </c>
      <c r="J23" s="170" t="s">
        <v>15</v>
      </c>
      <c r="K23" s="170" t="s">
        <v>16</v>
      </c>
      <c r="L23" s="180">
        <v>13009.4</v>
      </c>
    </row>
    <row r="24" spans="1:12" s="139" customFormat="1" ht="21.75" customHeight="1" x14ac:dyDescent="0.2">
      <c r="A24" s="169" t="s">
        <v>9</v>
      </c>
      <c r="B24" s="170" t="s">
        <v>10</v>
      </c>
      <c r="C24" s="170" t="s">
        <v>26</v>
      </c>
      <c r="D24" s="170" t="s">
        <v>27</v>
      </c>
      <c r="E24" s="170" t="s">
        <v>3150</v>
      </c>
      <c r="F24" s="170" t="s">
        <v>28</v>
      </c>
      <c r="G24" s="179" t="s">
        <v>29</v>
      </c>
      <c r="H24" s="170" t="s">
        <v>13</v>
      </c>
      <c r="I24" s="170" t="s">
        <v>13</v>
      </c>
      <c r="J24" s="170" t="s">
        <v>15</v>
      </c>
      <c r="K24" s="170" t="s">
        <v>16</v>
      </c>
      <c r="L24" s="180">
        <v>9799</v>
      </c>
    </row>
    <row r="25" spans="1:12" s="139" customFormat="1" ht="21.75" customHeight="1" x14ac:dyDescent="0.2">
      <c r="A25" s="169" t="s">
        <v>9</v>
      </c>
      <c r="B25" s="170" t="s">
        <v>2211</v>
      </c>
      <c r="C25" s="170" t="s">
        <v>30</v>
      </c>
      <c r="D25" s="170" t="s">
        <v>31</v>
      </c>
      <c r="E25" s="170" t="s">
        <v>3150</v>
      </c>
      <c r="F25" s="170">
        <v>3327</v>
      </c>
      <c r="G25" s="179">
        <v>41411</v>
      </c>
      <c r="H25" s="170" t="s">
        <v>32</v>
      </c>
      <c r="I25" s="170" t="s">
        <v>33</v>
      </c>
      <c r="J25" s="170" t="s">
        <v>15</v>
      </c>
      <c r="K25" s="170" t="s">
        <v>16</v>
      </c>
      <c r="L25" s="180">
        <v>9976</v>
      </c>
    </row>
    <row r="26" spans="1:12" s="139" customFormat="1" ht="21.75" customHeight="1" x14ac:dyDescent="0.2">
      <c r="A26" s="169" t="s">
        <v>34</v>
      </c>
      <c r="B26" s="170" t="s">
        <v>10</v>
      </c>
      <c r="C26" s="170" t="s">
        <v>56</v>
      </c>
      <c r="D26" s="170" t="s">
        <v>57</v>
      </c>
      <c r="E26" s="258" t="s">
        <v>3156</v>
      </c>
      <c r="F26" s="170" t="s">
        <v>58</v>
      </c>
      <c r="G26" s="179">
        <v>41326</v>
      </c>
      <c r="H26" s="170" t="s">
        <v>59</v>
      </c>
      <c r="I26" s="170" t="s">
        <v>60</v>
      </c>
      <c r="J26" s="170">
        <v>2381471</v>
      </c>
      <c r="K26" s="170" t="s">
        <v>16</v>
      </c>
      <c r="L26" s="173">
        <v>593.29</v>
      </c>
    </row>
    <row r="27" spans="1:12" s="139" customFormat="1" ht="21.75" customHeight="1" x14ac:dyDescent="0.2">
      <c r="A27" s="169" t="s">
        <v>208</v>
      </c>
      <c r="B27" s="170" t="s">
        <v>10</v>
      </c>
      <c r="C27" s="170" t="s">
        <v>209</v>
      </c>
      <c r="D27" s="170" t="s">
        <v>210</v>
      </c>
      <c r="E27" s="170" t="s">
        <v>211</v>
      </c>
      <c r="F27" s="170">
        <v>817</v>
      </c>
      <c r="G27" s="179">
        <v>41275</v>
      </c>
      <c r="H27" s="170" t="s">
        <v>212</v>
      </c>
      <c r="I27" s="170" t="s">
        <v>213</v>
      </c>
      <c r="J27" s="170" t="s">
        <v>214</v>
      </c>
      <c r="K27" s="170" t="s">
        <v>16</v>
      </c>
      <c r="L27" s="173">
        <v>3468.4</v>
      </c>
    </row>
    <row r="28" spans="1:12" s="139" customFormat="1" ht="21.75" customHeight="1" x14ac:dyDescent="0.2">
      <c r="A28" s="169" t="s">
        <v>208</v>
      </c>
      <c r="B28" s="170" t="s">
        <v>35</v>
      </c>
      <c r="C28" s="170" t="s">
        <v>116</v>
      </c>
      <c r="D28" s="170" t="s">
        <v>215</v>
      </c>
      <c r="E28" s="170" t="s">
        <v>211</v>
      </c>
      <c r="F28" s="170">
        <v>5314</v>
      </c>
      <c r="G28" s="179">
        <v>41344</v>
      </c>
      <c r="H28" s="170" t="s">
        <v>93</v>
      </c>
      <c r="I28" s="170" t="s">
        <v>216</v>
      </c>
      <c r="J28" s="178" t="s">
        <v>217</v>
      </c>
      <c r="K28" s="170" t="s">
        <v>16</v>
      </c>
      <c r="L28" s="173">
        <v>7540</v>
      </c>
    </row>
    <row r="29" spans="1:12" s="139" customFormat="1" ht="21.75" customHeight="1" x14ac:dyDescent="0.2">
      <c r="A29" s="169" t="s">
        <v>208</v>
      </c>
      <c r="B29" s="170" t="s">
        <v>35</v>
      </c>
      <c r="C29" s="170" t="s">
        <v>36</v>
      </c>
      <c r="D29" s="170" t="s">
        <v>218</v>
      </c>
      <c r="E29" s="170" t="s">
        <v>211</v>
      </c>
      <c r="F29" s="170">
        <v>5353</v>
      </c>
      <c r="G29" s="179">
        <v>41354</v>
      </c>
      <c r="H29" s="170" t="s">
        <v>139</v>
      </c>
      <c r="I29" s="170" t="s">
        <v>219</v>
      </c>
      <c r="J29" s="178" t="s">
        <v>220</v>
      </c>
      <c r="K29" s="170" t="s">
        <v>16</v>
      </c>
      <c r="L29" s="173">
        <v>3957.92</v>
      </c>
    </row>
    <row r="30" spans="1:12" s="139" customFormat="1" ht="21.75" customHeight="1" x14ac:dyDescent="0.2">
      <c r="A30" s="169" t="s">
        <v>221</v>
      </c>
      <c r="B30" s="170" t="s">
        <v>35</v>
      </c>
      <c r="C30" s="170" t="s">
        <v>36</v>
      </c>
      <c r="D30" s="170" t="s">
        <v>222</v>
      </c>
      <c r="E30" s="171" t="s">
        <v>2838</v>
      </c>
      <c r="F30" s="170">
        <v>837</v>
      </c>
      <c r="G30" s="179">
        <v>41284</v>
      </c>
      <c r="H30" s="170" t="s">
        <v>212</v>
      </c>
      <c r="I30" s="170" t="s">
        <v>223</v>
      </c>
      <c r="J30" s="170" t="s">
        <v>224</v>
      </c>
      <c r="K30" s="170" t="s">
        <v>16</v>
      </c>
      <c r="L30" s="173">
        <v>2500</v>
      </c>
    </row>
    <row r="31" spans="1:12" s="139" customFormat="1" ht="21.75" customHeight="1" x14ac:dyDescent="0.2">
      <c r="A31" s="169" t="s">
        <v>221</v>
      </c>
      <c r="B31" s="170" t="s">
        <v>35</v>
      </c>
      <c r="C31" s="170" t="s">
        <v>225</v>
      </c>
      <c r="D31" s="170" t="s">
        <v>227</v>
      </c>
      <c r="E31" s="171" t="s">
        <v>2838</v>
      </c>
      <c r="F31" s="170">
        <v>3439</v>
      </c>
      <c r="G31" s="172">
        <v>41250</v>
      </c>
      <c r="H31" s="170" t="s">
        <v>139</v>
      </c>
      <c r="I31" s="170" t="s">
        <v>226</v>
      </c>
      <c r="J31" s="170" t="s">
        <v>228</v>
      </c>
      <c r="K31" s="170" t="s">
        <v>16</v>
      </c>
      <c r="L31" s="173">
        <v>6214.93</v>
      </c>
    </row>
    <row r="32" spans="1:12" s="139" customFormat="1" ht="21.75" customHeight="1" x14ac:dyDescent="0.2">
      <c r="A32" s="169" t="s">
        <v>221</v>
      </c>
      <c r="B32" s="170" t="s">
        <v>35</v>
      </c>
      <c r="C32" s="170" t="s">
        <v>225</v>
      </c>
      <c r="D32" s="170" t="s">
        <v>229</v>
      </c>
      <c r="E32" s="171" t="s">
        <v>2838</v>
      </c>
      <c r="F32" s="170">
        <v>3425</v>
      </c>
      <c r="G32" s="172">
        <v>41234</v>
      </c>
      <c r="H32" s="170" t="s">
        <v>139</v>
      </c>
      <c r="I32" s="170" t="s">
        <v>226</v>
      </c>
      <c r="J32" s="170" t="s">
        <v>230</v>
      </c>
      <c r="K32" s="170" t="s">
        <v>16</v>
      </c>
      <c r="L32" s="173">
        <v>6214.93</v>
      </c>
    </row>
    <row r="33" spans="1:12" s="139" customFormat="1" ht="21.75" customHeight="1" x14ac:dyDescent="0.2">
      <c r="A33" s="169" t="s">
        <v>221</v>
      </c>
      <c r="B33" s="170" t="s">
        <v>35</v>
      </c>
      <c r="C33" s="170" t="s">
        <v>225</v>
      </c>
      <c r="D33" s="170" t="s">
        <v>231</v>
      </c>
      <c r="E33" s="171" t="s">
        <v>2838</v>
      </c>
      <c r="F33" s="170">
        <v>3425</v>
      </c>
      <c r="G33" s="172">
        <v>41234</v>
      </c>
      <c r="H33" s="170" t="s">
        <v>139</v>
      </c>
      <c r="I33" s="170" t="s">
        <v>226</v>
      </c>
      <c r="J33" s="170" t="s">
        <v>232</v>
      </c>
      <c r="K33" s="170" t="s">
        <v>16</v>
      </c>
      <c r="L33" s="173">
        <v>6214.93</v>
      </c>
    </row>
    <row r="34" spans="1:12" s="139" customFormat="1" ht="21.75" customHeight="1" x14ac:dyDescent="0.2">
      <c r="A34" s="169" t="s">
        <v>221</v>
      </c>
      <c r="B34" s="170" t="s">
        <v>35</v>
      </c>
      <c r="C34" s="170" t="s">
        <v>225</v>
      </c>
      <c r="D34" s="170" t="s">
        <v>233</v>
      </c>
      <c r="E34" s="171" t="s">
        <v>2838</v>
      </c>
      <c r="F34" s="170">
        <v>3426</v>
      </c>
      <c r="G34" s="172">
        <v>41236</v>
      </c>
      <c r="H34" s="170" t="s">
        <v>139</v>
      </c>
      <c r="I34" s="170" t="s">
        <v>226</v>
      </c>
      <c r="J34" s="170" t="s">
        <v>234</v>
      </c>
      <c r="K34" s="170" t="s">
        <v>16</v>
      </c>
      <c r="L34" s="173">
        <v>6214.93</v>
      </c>
    </row>
    <row r="35" spans="1:12" s="139" customFormat="1" ht="21.75" customHeight="1" x14ac:dyDescent="0.2">
      <c r="A35" s="169" t="s">
        <v>221</v>
      </c>
      <c r="B35" s="170" t="s">
        <v>35</v>
      </c>
      <c r="C35" s="170" t="s">
        <v>225</v>
      </c>
      <c r="D35" s="170" t="s">
        <v>235</v>
      </c>
      <c r="E35" s="171" t="s">
        <v>2838</v>
      </c>
      <c r="F35" s="170">
        <v>3426</v>
      </c>
      <c r="G35" s="172">
        <v>41236</v>
      </c>
      <c r="H35" s="170" t="s">
        <v>139</v>
      </c>
      <c r="I35" s="170" t="s">
        <v>226</v>
      </c>
      <c r="J35" s="170" t="s">
        <v>236</v>
      </c>
      <c r="K35" s="170" t="s">
        <v>16</v>
      </c>
      <c r="L35" s="173">
        <v>6210.62</v>
      </c>
    </row>
    <row r="36" spans="1:12" s="139" customFormat="1" ht="21.75" customHeight="1" x14ac:dyDescent="0.2">
      <c r="A36" s="169" t="s">
        <v>237</v>
      </c>
      <c r="B36" s="170" t="s">
        <v>21</v>
      </c>
      <c r="C36" s="170" t="s">
        <v>243</v>
      </c>
      <c r="D36" s="170" t="s">
        <v>244</v>
      </c>
      <c r="E36" s="170" t="s">
        <v>240</v>
      </c>
      <c r="F36" s="178" t="s">
        <v>245</v>
      </c>
      <c r="G36" s="179">
        <v>41373</v>
      </c>
      <c r="H36" s="170" t="s">
        <v>246</v>
      </c>
      <c r="I36" s="170" t="s">
        <v>247</v>
      </c>
      <c r="J36" s="170" t="s">
        <v>15</v>
      </c>
      <c r="K36" s="170" t="s">
        <v>16</v>
      </c>
      <c r="L36" s="173">
        <v>10163.92</v>
      </c>
    </row>
    <row r="37" spans="1:12" s="139" customFormat="1" ht="21.75" customHeight="1" x14ac:dyDescent="0.2">
      <c r="A37" s="169" t="s">
        <v>510</v>
      </c>
      <c r="B37" s="170" t="s">
        <v>35</v>
      </c>
      <c r="C37" s="170" t="s">
        <v>52</v>
      </c>
      <c r="D37" s="170" t="s">
        <v>516</v>
      </c>
      <c r="E37" s="258" t="s">
        <v>3160</v>
      </c>
      <c r="F37" s="178" t="s">
        <v>515</v>
      </c>
      <c r="G37" s="179">
        <v>41323</v>
      </c>
      <c r="H37" s="170" t="s">
        <v>93</v>
      </c>
      <c r="I37" s="170" t="s">
        <v>374</v>
      </c>
      <c r="J37" s="170" t="s">
        <v>517</v>
      </c>
      <c r="K37" s="170" t="s">
        <v>16</v>
      </c>
      <c r="L37" s="173">
        <v>100</v>
      </c>
    </row>
    <row r="38" spans="1:12" s="139" customFormat="1" ht="21.75" customHeight="1" x14ac:dyDescent="0.2">
      <c r="A38" s="169" t="s">
        <v>2460</v>
      </c>
      <c r="B38" s="170" t="s">
        <v>2211</v>
      </c>
      <c r="C38" s="170" t="s">
        <v>100</v>
      </c>
      <c r="D38" s="170" t="s">
        <v>563</v>
      </c>
      <c r="E38" s="170" t="s">
        <v>3562</v>
      </c>
      <c r="F38" s="178" t="s">
        <v>560</v>
      </c>
      <c r="G38" s="179">
        <v>41295</v>
      </c>
      <c r="H38" s="170" t="s">
        <v>307</v>
      </c>
      <c r="I38" s="170" t="s">
        <v>308</v>
      </c>
      <c r="J38" s="170" t="s">
        <v>564</v>
      </c>
      <c r="K38" s="170" t="s">
        <v>16</v>
      </c>
      <c r="L38" s="173">
        <v>4466</v>
      </c>
    </row>
    <row r="39" spans="1:12" s="139" customFormat="1" ht="21.75" customHeight="1" x14ac:dyDescent="0.2">
      <c r="A39" s="169" t="s">
        <v>580</v>
      </c>
      <c r="B39" s="170" t="s">
        <v>35</v>
      </c>
      <c r="C39" s="170" t="s">
        <v>492</v>
      </c>
      <c r="D39" s="170" t="s">
        <v>581</v>
      </c>
      <c r="E39" s="259" t="s">
        <v>586</v>
      </c>
      <c r="F39" s="178" t="s">
        <v>582</v>
      </c>
      <c r="G39" s="179">
        <v>41611</v>
      </c>
      <c r="H39" s="170" t="s">
        <v>93</v>
      </c>
      <c r="I39" s="170">
        <v>245</v>
      </c>
      <c r="J39" s="170" t="s">
        <v>583</v>
      </c>
      <c r="K39" s="170" t="s">
        <v>16</v>
      </c>
      <c r="L39" s="180">
        <v>6554</v>
      </c>
    </row>
    <row r="40" spans="1:12" s="139" customFormat="1" ht="21.75" customHeight="1" x14ac:dyDescent="0.2">
      <c r="A40" s="169" t="s">
        <v>580</v>
      </c>
      <c r="B40" s="259" t="s">
        <v>71</v>
      </c>
      <c r="C40" s="259" t="s">
        <v>584</v>
      </c>
      <c r="D40" s="259" t="s">
        <v>585</v>
      </c>
      <c r="E40" s="259" t="s">
        <v>586</v>
      </c>
      <c r="F40" s="259" t="s">
        <v>587</v>
      </c>
      <c r="G40" s="260">
        <v>42401</v>
      </c>
      <c r="H40" s="259" t="s">
        <v>570</v>
      </c>
      <c r="I40" s="259">
        <v>2016</v>
      </c>
      <c r="J40" s="259" t="s">
        <v>588</v>
      </c>
      <c r="K40" s="259" t="s">
        <v>16</v>
      </c>
      <c r="L40" s="261">
        <v>134200</v>
      </c>
    </row>
    <row r="41" spans="1:12" s="139" customFormat="1" ht="21.75" customHeight="1" x14ac:dyDescent="0.2">
      <c r="A41" s="169" t="s">
        <v>580</v>
      </c>
      <c r="B41" s="174" t="s">
        <v>35</v>
      </c>
      <c r="C41" s="174" t="s">
        <v>589</v>
      </c>
      <c r="D41" s="171" t="s">
        <v>1753</v>
      </c>
      <c r="E41" s="171" t="s">
        <v>2823</v>
      </c>
      <c r="F41" s="174" t="s">
        <v>2824</v>
      </c>
      <c r="G41" s="175">
        <f>+G40</f>
        <v>42401</v>
      </c>
      <c r="H41" s="171" t="s">
        <v>2825</v>
      </c>
      <c r="I41" s="176" t="s">
        <v>2775</v>
      </c>
      <c r="J41" s="174" t="s">
        <v>15</v>
      </c>
      <c r="K41" s="174" t="s">
        <v>16</v>
      </c>
      <c r="L41" s="177">
        <v>3685.15</v>
      </c>
    </row>
    <row r="42" spans="1:12" s="139" customFormat="1" ht="21.75" customHeight="1" x14ac:dyDescent="0.2">
      <c r="A42" s="169" t="s">
        <v>580</v>
      </c>
      <c r="B42" s="174" t="s">
        <v>3861</v>
      </c>
      <c r="C42" s="174" t="s">
        <v>2826</v>
      </c>
      <c r="D42" s="171"/>
      <c r="E42" s="171" t="s">
        <v>2823</v>
      </c>
      <c r="F42" s="174">
        <v>34</v>
      </c>
      <c r="G42" s="171"/>
      <c r="H42" s="171" t="s">
        <v>2160</v>
      </c>
      <c r="I42" s="176" t="s">
        <v>2827</v>
      </c>
      <c r="J42" s="174" t="s">
        <v>2828</v>
      </c>
      <c r="K42" s="174" t="s">
        <v>16</v>
      </c>
      <c r="L42" s="177">
        <v>11020</v>
      </c>
    </row>
    <row r="43" spans="1:12" s="139" customFormat="1" ht="21.75" customHeight="1" x14ac:dyDescent="0.2">
      <c r="A43" s="169" t="s">
        <v>593</v>
      </c>
      <c r="B43" s="170" t="s">
        <v>61</v>
      </c>
      <c r="C43" s="170" t="s">
        <v>594</v>
      </c>
      <c r="D43" s="170" t="s">
        <v>595</v>
      </c>
      <c r="E43" s="171" t="s">
        <v>2927</v>
      </c>
      <c r="F43" s="178" t="s">
        <v>596</v>
      </c>
      <c r="G43" s="179">
        <v>41520</v>
      </c>
      <c r="H43" s="170" t="s">
        <v>13</v>
      </c>
      <c r="I43" s="170" t="s">
        <v>597</v>
      </c>
      <c r="J43" s="170" t="s">
        <v>15</v>
      </c>
      <c r="K43" s="170" t="s">
        <v>16</v>
      </c>
      <c r="L43" s="180">
        <v>794.6</v>
      </c>
    </row>
    <row r="44" spans="1:12" s="139" customFormat="1" ht="21.75" customHeight="1" x14ac:dyDescent="0.2">
      <c r="A44" s="169" t="s">
        <v>593</v>
      </c>
      <c r="B44" s="170" t="s">
        <v>35</v>
      </c>
      <c r="C44" s="170" t="s">
        <v>48</v>
      </c>
      <c r="D44" s="170" t="s">
        <v>612</v>
      </c>
      <c r="E44" s="171" t="s">
        <v>2927</v>
      </c>
      <c r="F44" s="178" t="s">
        <v>609</v>
      </c>
      <c r="G44" s="179">
        <v>41402</v>
      </c>
      <c r="H44" s="170" t="s">
        <v>206</v>
      </c>
      <c r="I44" s="170" t="s">
        <v>613</v>
      </c>
      <c r="J44" s="170">
        <v>21017516</v>
      </c>
      <c r="K44" s="170" t="s">
        <v>16</v>
      </c>
      <c r="L44" s="180">
        <v>150</v>
      </c>
    </row>
    <row r="45" spans="1:12" s="139" customFormat="1" ht="21.75" customHeight="1" x14ac:dyDescent="0.2">
      <c r="A45" s="169" t="s">
        <v>593</v>
      </c>
      <c r="B45" s="170" t="s">
        <v>35</v>
      </c>
      <c r="C45" s="170" t="s">
        <v>116</v>
      </c>
      <c r="D45" s="170" t="s">
        <v>514</v>
      </c>
      <c r="E45" s="171" t="s">
        <v>2927</v>
      </c>
      <c r="F45" s="178" t="s">
        <v>609</v>
      </c>
      <c r="G45" s="179">
        <v>41402</v>
      </c>
      <c r="H45" s="170" t="s">
        <v>206</v>
      </c>
      <c r="I45" s="170" t="s">
        <v>614</v>
      </c>
      <c r="J45" s="170" t="s">
        <v>615</v>
      </c>
      <c r="K45" s="170" t="s">
        <v>16</v>
      </c>
      <c r="L45" s="180">
        <v>9028.84</v>
      </c>
    </row>
    <row r="46" spans="1:12" s="139" customFormat="1" ht="21.75" customHeight="1" x14ac:dyDescent="0.2">
      <c r="A46" s="169" t="s">
        <v>34</v>
      </c>
      <c r="B46" s="170" t="s">
        <v>35</v>
      </c>
      <c r="C46" s="170" t="s">
        <v>619</v>
      </c>
      <c r="D46" s="262" t="s">
        <v>3171</v>
      </c>
      <c r="E46" s="170" t="s">
        <v>1905</v>
      </c>
      <c r="F46" s="178" t="s">
        <v>620</v>
      </c>
      <c r="G46" s="179">
        <v>41571</v>
      </c>
      <c r="H46" s="170" t="s">
        <v>93</v>
      </c>
      <c r="I46" s="170" t="s">
        <v>3177</v>
      </c>
      <c r="J46" s="170" t="s">
        <v>3178</v>
      </c>
      <c r="K46" s="170" t="s">
        <v>16</v>
      </c>
      <c r="L46" s="173">
        <v>51162.65</v>
      </c>
    </row>
    <row r="47" spans="1:12" s="139" customFormat="1" ht="21.75" customHeight="1" x14ac:dyDescent="0.2">
      <c r="A47" s="169" t="s">
        <v>191</v>
      </c>
      <c r="B47" s="170" t="s">
        <v>10</v>
      </c>
      <c r="C47" s="170" t="s">
        <v>715</v>
      </c>
      <c r="D47" s="170" t="s">
        <v>716</v>
      </c>
      <c r="E47" s="170" t="s">
        <v>3159</v>
      </c>
      <c r="F47" s="170">
        <v>5712</v>
      </c>
      <c r="G47" s="179">
        <v>41527</v>
      </c>
      <c r="H47" s="170" t="s">
        <v>717</v>
      </c>
      <c r="I47" s="170" t="s">
        <v>718</v>
      </c>
      <c r="J47" s="170" t="s">
        <v>719</v>
      </c>
      <c r="K47" s="170" t="s">
        <v>16</v>
      </c>
      <c r="L47" s="173">
        <v>2146</v>
      </c>
    </row>
    <row r="48" spans="1:12" s="139" customFormat="1" ht="21.75" customHeight="1" x14ac:dyDescent="0.2">
      <c r="A48" s="169" t="s">
        <v>191</v>
      </c>
      <c r="B48" s="170" t="s">
        <v>10</v>
      </c>
      <c r="C48" s="170" t="s">
        <v>660</v>
      </c>
      <c r="D48" s="170" t="s">
        <v>720</v>
      </c>
      <c r="E48" s="170" t="s">
        <v>3159</v>
      </c>
      <c r="F48" s="170">
        <v>5714</v>
      </c>
      <c r="G48" s="179">
        <v>41527</v>
      </c>
      <c r="H48" s="170" t="s">
        <v>721</v>
      </c>
      <c r="I48" s="170" t="s">
        <v>722</v>
      </c>
      <c r="J48" s="170">
        <v>1202141514</v>
      </c>
      <c r="K48" s="170" t="s">
        <v>16</v>
      </c>
      <c r="L48" s="173">
        <v>870</v>
      </c>
    </row>
    <row r="49" spans="1:12" s="139" customFormat="1" ht="21.75" customHeight="1" x14ac:dyDescent="0.2">
      <c r="A49" s="169" t="s">
        <v>208</v>
      </c>
      <c r="B49" s="170" t="s">
        <v>10</v>
      </c>
      <c r="C49" s="170" t="s">
        <v>731</v>
      </c>
      <c r="D49" s="170" t="s">
        <v>732</v>
      </c>
      <c r="E49" s="170" t="s">
        <v>211</v>
      </c>
      <c r="F49" s="170" t="s">
        <v>733</v>
      </c>
      <c r="G49" s="179">
        <v>41525</v>
      </c>
      <c r="H49" s="170" t="s">
        <v>734</v>
      </c>
      <c r="I49" s="170" t="s">
        <v>735</v>
      </c>
      <c r="J49" s="178" t="s">
        <v>736</v>
      </c>
      <c r="K49" s="170" t="s">
        <v>16</v>
      </c>
      <c r="L49" s="173">
        <v>889</v>
      </c>
    </row>
    <row r="50" spans="1:12" s="139" customFormat="1" ht="21.75" customHeight="1" x14ac:dyDescent="0.2">
      <c r="A50" s="169" t="s">
        <v>208</v>
      </c>
      <c r="B50" s="170" t="s">
        <v>35</v>
      </c>
      <c r="C50" s="170" t="s">
        <v>36</v>
      </c>
      <c r="D50" s="170" t="s">
        <v>737</v>
      </c>
      <c r="E50" s="170" t="s">
        <v>211</v>
      </c>
      <c r="F50" s="178" t="s">
        <v>738</v>
      </c>
      <c r="G50" s="179">
        <v>41487</v>
      </c>
      <c r="H50" s="170" t="s">
        <v>212</v>
      </c>
      <c r="I50" s="170" t="s">
        <v>739</v>
      </c>
      <c r="J50" s="178" t="s">
        <v>740</v>
      </c>
      <c r="K50" s="170" t="s">
        <v>16</v>
      </c>
      <c r="L50" s="173">
        <v>3468.4</v>
      </c>
    </row>
    <row r="51" spans="1:12" s="139" customFormat="1" ht="21.75" customHeight="1" x14ac:dyDescent="0.2">
      <c r="A51" s="169" t="s">
        <v>208</v>
      </c>
      <c r="B51" s="170" t="s">
        <v>35</v>
      </c>
      <c r="C51" s="170" t="s">
        <v>492</v>
      </c>
      <c r="D51" s="170" t="s">
        <v>741</v>
      </c>
      <c r="E51" s="170" t="s">
        <v>211</v>
      </c>
      <c r="F51" s="178" t="s">
        <v>576</v>
      </c>
      <c r="G51" s="179">
        <v>41565</v>
      </c>
      <c r="H51" s="170" t="s">
        <v>577</v>
      </c>
      <c r="I51" s="170" t="s">
        <v>578</v>
      </c>
      <c r="J51" s="178" t="s">
        <v>742</v>
      </c>
      <c r="K51" s="170" t="s">
        <v>16</v>
      </c>
      <c r="L51" s="173">
        <v>9152.4</v>
      </c>
    </row>
    <row r="52" spans="1:12" s="139" customFormat="1" ht="21.75" customHeight="1" x14ac:dyDescent="0.2">
      <c r="A52" s="169" t="s">
        <v>208</v>
      </c>
      <c r="B52" s="170" t="s">
        <v>35</v>
      </c>
      <c r="C52" s="170" t="s">
        <v>743</v>
      </c>
      <c r="D52" s="170" t="s">
        <v>744</v>
      </c>
      <c r="E52" s="170" t="s">
        <v>745</v>
      </c>
      <c r="F52" s="178" t="s">
        <v>746</v>
      </c>
      <c r="G52" s="179">
        <v>41557</v>
      </c>
      <c r="H52" s="170" t="s">
        <v>747</v>
      </c>
      <c r="I52" s="170" t="s">
        <v>748</v>
      </c>
      <c r="J52" s="178" t="s">
        <v>749</v>
      </c>
      <c r="K52" s="170" t="s">
        <v>16</v>
      </c>
      <c r="L52" s="173">
        <v>1456.96</v>
      </c>
    </row>
    <row r="53" spans="1:12" s="139" customFormat="1" ht="21.75" customHeight="1" x14ac:dyDescent="0.2">
      <c r="A53" s="169" t="s">
        <v>221</v>
      </c>
      <c r="B53" s="170" t="s">
        <v>35</v>
      </c>
      <c r="C53" s="170" t="s">
        <v>116</v>
      </c>
      <c r="D53" s="170" t="s">
        <v>723</v>
      </c>
      <c r="E53" s="171" t="s">
        <v>2838</v>
      </c>
      <c r="F53" s="170">
        <v>5609</v>
      </c>
      <c r="G53" s="172">
        <v>41481</v>
      </c>
      <c r="H53" s="170" t="s">
        <v>41</v>
      </c>
      <c r="I53" s="170" t="s">
        <v>750</v>
      </c>
      <c r="J53" s="170" t="s">
        <v>751</v>
      </c>
      <c r="K53" s="170" t="s">
        <v>16</v>
      </c>
      <c r="L53" s="173">
        <v>7290</v>
      </c>
    </row>
    <row r="54" spans="1:12" s="139" customFormat="1" ht="21.75" customHeight="1" x14ac:dyDescent="0.2">
      <c r="A54" s="169" t="s">
        <v>221</v>
      </c>
      <c r="B54" s="170" t="s">
        <v>35</v>
      </c>
      <c r="C54" s="170" t="s">
        <v>48</v>
      </c>
      <c r="D54" s="170" t="s">
        <v>752</v>
      </c>
      <c r="E54" s="171" t="s">
        <v>2838</v>
      </c>
      <c r="F54" s="170">
        <v>5609</v>
      </c>
      <c r="G54" s="172">
        <v>41481</v>
      </c>
      <c r="H54" s="170" t="s">
        <v>41</v>
      </c>
      <c r="I54" s="170" t="s">
        <v>753</v>
      </c>
      <c r="J54" s="170" t="s">
        <v>754</v>
      </c>
      <c r="K54" s="170" t="s">
        <v>16</v>
      </c>
      <c r="L54" s="173">
        <v>150</v>
      </c>
    </row>
    <row r="55" spans="1:12" s="139" customFormat="1" ht="21.75" customHeight="1" x14ac:dyDescent="0.2">
      <c r="A55" s="169" t="s">
        <v>221</v>
      </c>
      <c r="B55" s="170" t="s">
        <v>35</v>
      </c>
      <c r="C55" s="170" t="s">
        <v>52</v>
      </c>
      <c r="D55" s="170" t="s">
        <v>755</v>
      </c>
      <c r="E55" s="171" t="s">
        <v>2838</v>
      </c>
      <c r="F55" s="170">
        <v>5609</v>
      </c>
      <c r="G55" s="172">
        <v>41481</v>
      </c>
      <c r="H55" s="170" t="s">
        <v>41</v>
      </c>
      <c r="I55" s="170" t="s">
        <v>756</v>
      </c>
      <c r="J55" s="170" t="s">
        <v>757</v>
      </c>
      <c r="K55" s="170" t="s">
        <v>16</v>
      </c>
      <c r="L55" s="173">
        <v>100</v>
      </c>
    </row>
    <row r="56" spans="1:12" s="139" customFormat="1" ht="21.75" customHeight="1" x14ac:dyDescent="0.2">
      <c r="A56" s="169" t="s">
        <v>221</v>
      </c>
      <c r="B56" s="170" t="s">
        <v>35</v>
      </c>
      <c r="C56" s="170" t="s">
        <v>758</v>
      </c>
      <c r="D56" s="170" t="s">
        <v>759</v>
      </c>
      <c r="E56" s="171" t="s">
        <v>2838</v>
      </c>
      <c r="F56" s="170">
        <v>5718</v>
      </c>
      <c r="G56" s="172">
        <v>41527</v>
      </c>
      <c r="H56" s="170" t="s">
        <v>760</v>
      </c>
      <c r="I56" s="170" t="s">
        <v>761</v>
      </c>
      <c r="J56" s="170">
        <v>12690600927</v>
      </c>
      <c r="K56" s="170" t="s">
        <v>16</v>
      </c>
      <c r="L56" s="173">
        <v>986</v>
      </c>
    </row>
    <row r="57" spans="1:12" s="139" customFormat="1" ht="21.75" customHeight="1" x14ac:dyDescent="0.2">
      <c r="A57" s="169" t="s">
        <v>221</v>
      </c>
      <c r="B57" s="170" t="s">
        <v>35</v>
      </c>
      <c r="C57" s="170" t="s">
        <v>36</v>
      </c>
      <c r="D57" s="170" t="s">
        <v>762</v>
      </c>
      <c r="E57" s="171" t="s">
        <v>2838</v>
      </c>
      <c r="F57" s="170" t="s">
        <v>576</v>
      </c>
      <c r="G57" s="172">
        <v>41565</v>
      </c>
      <c r="H57" s="170" t="s">
        <v>139</v>
      </c>
      <c r="I57" s="170" t="s">
        <v>763</v>
      </c>
      <c r="J57" s="170" t="s">
        <v>764</v>
      </c>
      <c r="K57" s="170" t="s">
        <v>16</v>
      </c>
      <c r="L57" s="173">
        <v>4002</v>
      </c>
    </row>
    <row r="58" spans="1:12" s="139" customFormat="1" ht="21.75" customHeight="1" x14ac:dyDescent="0.2">
      <c r="A58" s="169" t="s">
        <v>221</v>
      </c>
      <c r="B58" s="170" t="s">
        <v>10</v>
      </c>
      <c r="C58" s="170" t="s">
        <v>765</v>
      </c>
      <c r="D58" s="170" t="s">
        <v>769</v>
      </c>
      <c r="E58" s="171" t="s">
        <v>2838</v>
      </c>
      <c r="F58" s="170" t="s">
        <v>770</v>
      </c>
      <c r="G58" s="172">
        <v>41596</v>
      </c>
      <c r="H58" s="170" t="s">
        <v>68</v>
      </c>
      <c r="I58" s="170" t="s">
        <v>768</v>
      </c>
      <c r="J58" s="170">
        <v>21397223</v>
      </c>
      <c r="K58" s="170" t="s">
        <v>16</v>
      </c>
      <c r="L58" s="173">
        <v>949</v>
      </c>
    </row>
    <row r="59" spans="1:12" s="139" customFormat="1" ht="21.75" customHeight="1" x14ac:dyDescent="0.2">
      <c r="A59" s="169" t="s">
        <v>221</v>
      </c>
      <c r="B59" s="170" t="s">
        <v>10</v>
      </c>
      <c r="C59" s="170" t="s">
        <v>765</v>
      </c>
      <c r="D59" s="170" t="s">
        <v>774</v>
      </c>
      <c r="E59" s="171" t="s">
        <v>2838</v>
      </c>
      <c r="F59" s="170" t="s">
        <v>773</v>
      </c>
      <c r="G59" s="172">
        <v>41595</v>
      </c>
      <c r="H59" s="170" t="s">
        <v>68</v>
      </c>
      <c r="I59" s="170" t="s">
        <v>768</v>
      </c>
      <c r="J59" s="170">
        <v>21461711</v>
      </c>
      <c r="K59" s="170" t="s">
        <v>16</v>
      </c>
      <c r="L59" s="173">
        <v>949</v>
      </c>
    </row>
    <row r="60" spans="1:12" s="139" customFormat="1" ht="21.75" customHeight="1" x14ac:dyDescent="0.2">
      <c r="A60" s="169" t="s">
        <v>221</v>
      </c>
      <c r="B60" s="170" t="s">
        <v>2243</v>
      </c>
      <c r="C60" s="170" t="s">
        <v>110</v>
      </c>
      <c r="D60" s="170" t="s">
        <v>779</v>
      </c>
      <c r="E60" s="171" t="s">
        <v>2838</v>
      </c>
      <c r="F60" s="170">
        <v>5653</v>
      </c>
      <c r="G60" s="172">
        <v>41500</v>
      </c>
      <c r="H60" s="170" t="s">
        <v>780</v>
      </c>
      <c r="I60" s="170" t="s">
        <v>781</v>
      </c>
      <c r="J60" s="178" t="s">
        <v>782</v>
      </c>
      <c r="K60" s="170" t="s">
        <v>16</v>
      </c>
      <c r="L60" s="173">
        <v>1500</v>
      </c>
    </row>
    <row r="61" spans="1:12" s="139" customFormat="1" ht="21.75" customHeight="1" x14ac:dyDescent="0.2">
      <c r="A61" s="169" t="s">
        <v>34</v>
      </c>
      <c r="B61" s="170" t="s">
        <v>35</v>
      </c>
      <c r="C61" s="170" t="s">
        <v>39</v>
      </c>
      <c r="D61" s="170" t="s">
        <v>850</v>
      </c>
      <c r="E61" s="170" t="s">
        <v>1905</v>
      </c>
      <c r="F61" s="178" t="s">
        <v>851</v>
      </c>
      <c r="G61" s="179">
        <v>41442</v>
      </c>
      <c r="H61" s="170" t="s">
        <v>852</v>
      </c>
      <c r="I61" s="170" t="s">
        <v>130</v>
      </c>
      <c r="J61" s="178" t="s">
        <v>853</v>
      </c>
      <c r="K61" s="170" t="s">
        <v>16</v>
      </c>
      <c r="L61" s="173">
        <v>6577.2</v>
      </c>
    </row>
    <row r="62" spans="1:12" s="139" customFormat="1" ht="21.75" customHeight="1" x14ac:dyDescent="0.2">
      <c r="A62" s="169" t="s">
        <v>34</v>
      </c>
      <c r="B62" s="170" t="s">
        <v>35</v>
      </c>
      <c r="C62" s="170" t="s">
        <v>39</v>
      </c>
      <c r="D62" s="170" t="s">
        <v>854</v>
      </c>
      <c r="E62" s="170" t="s">
        <v>1905</v>
      </c>
      <c r="F62" s="178" t="s">
        <v>855</v>
      </c>
      <c r="G62" s="179">
        <v>41442</v>
      </c>
      <c r="H62" s="170" t="s">
        <v>852</v>
      </c>
      <c r="I62" s="170" t="s">
        <v>130</v>
      </c>
      <c r="J62" s="178" t="s">
        <v>856</v>
      </c>
      <c r="K62" s="170" t="s">
        <v>16</v>
      </c>
      <c r="L62" s="173">
        <v>6577.2</v>
      </c>
    </row>
    <row r="63" spans="1:12" s="139" customFormat="1" ht="21.75" customHeight="1" x14ac:dyDescent="0.2">
      <c r="A63" s="169" t="s">
        <v>955</v>
      </c>
      <c r="B63" s="170" t="s">
        <v>35</v>
      </c>
      <c r="C63" s="170" t="s">
        <v>44</v>
      </c>
      <c r="D63" s="170" t="s">
        <v>956</v>
      </c>
      <c r="E63" s="170" t="s">
        <v>3600</v>
      </c>
      <c r="F63" s="178" t="s">
        <v>957</v>
      </c>
      <c r="G63" s="179">
        <v>41479</v>
      </c>
      <c r="H63" s="170" t="s">
        <v>958</v>
      </c>
      <c r="I63" s="170" t="s">
        <v>959</v>
      </c>
      <c r="J63" s="170" t="s">
        <v>960</v>
      </c>
      <c r="K63" s="170" t="s">
        <v>16</v>
      </c>
      <c r="L63" s="173">
        <v>1790</v>
      </c>
    </row>
    <row r="64" spans="1:12" s="139" customFormat="1" ht="21.75" customHeight="1" x14ac:dyDescent="0.2">
      <c r="A64" s="169" t="s">
        <v>970</v>
      </c>
      <c r="B64" s="170" t="s">
        <v>35</v>
      </c>
      <c r="C64" s="170" t="s">
        <v>971</v>
      </c>
      <c r="D64" s="170" t="s">
        <v>963</v>
      </c>
      <c r="E64" s="170" t="s">
        <v>972</v>
      </c>
      <c r="F64" s="178" t="s">
        <v>973</v>
      </c>
      <c r="G64" s="179">
        <v>41408</v>
      </c>
      <c r="H64" s="170" t="s">
        <v>206</v>
      </c>
      <c r="I64" s="170">
        <v>20192</v>
      </c>
      <c r="J64" s="170" t="s">
        <v>974</v>
      </c>
      <c r="K64" s="170" t="s">
        <v>16</v>
      </c>
      <c r="L64" s="173">
        <v>25865.68</v>
      </c>
    </row>
    <row r="65" spans="1:12" s="139" customFormat="1" ht="21.75" customHeight="1" x14ac:dyDescent="0.2">
      <c r="A65" s="169" t="s">
        <v>2460</v>
      </c>
      <c r="B65" s="170" t="s">
        <v>35</v>
      </c>
      <c r="C65" s="170" t="s">
        <v>36</v>
      </c>
      <c r="D65" s="170" t="s">
        <v>1015</v>
      </c>
      <c r="E65" s="170" t="s">
        <v>3562</v>
      </c>
      <c r="F65" s="178" t="s">
        <v>1016</v>
      </c>
      <c r="G65" s="179">
        <v>41487</v>
      </c>
      <c r="H65" s="170" t="s">
        <v>212</v>
      </c>
      <c r="I65" s="170" t="s">
        <v>223</v>
      </c>
      <c r="J65" s="170" t="s">
        <v>1017</v>
      </c>
      <c r="K65" s="170" t="s">
        <v>16</v>
      </c>
      <c r="L65" s="173">
        <v>3598.9</v>
      </c>
    </row>
    <row r="66" spans="1:12" s="139" customFormat="1" ht="21.75" customHeight="1" x14ac:dyDescent="0.2">
      <c r="A66" s="169" t="s">
        <v>2460</v>
      </c>
      <c r="B66" s="170" t="s">
        <v>61</v>
      </c>
      <c r="C66" s="170" t="s">
        <v>522</v>
      </c>
      <c r="D66" s="170" t="s">
        <v>1036</v>
      </c>
      <c r="E66" s="170" t="s">
        <v>3562</v>
      </c>
      <c r="F66" s="178" t="s">
        <v>1037</v>
      </c>
      <c r="G66" s="179">
        <v>41500</v>
      </c>
      <c r="H66" s="170" t="s">
        <v>460</v>
      </c>
      <c r="I66" s="170" t="s">
        <v>1038</v>
      </c>
      <c r="J66" s="170" t="s">
        <v>15</v>
      </c>
      <c r="K66" s="170" t="s">
        <v>16</v>
      </c>
      <c r="L66" s="173">
        <v>440.8</v>
      </c>
    </row>
    <row r="67" spans="1:12" s="139" customFormat="1" ht="21.75" customHeight="1" x14ac:dyDescent="0.2">
      <c r="A67" s="169" t="s">
        <v>2460</v>
      </c>
      <c r="B67" s="170" t="s">
        <v>10</v>
      </c>
      <c r="C67" s="170" t="s">
        <v>808</v>
      </c>
      <c r="D67" s="170" t="s">
        <v>1053</v>
      </c>
      <c r="E67" s="170" t="s">
        <v>3562</v>
      </c>
      <c r="F67" s="178" t="s">
        <v>1054</v>
      </c>
      <c r="G67" s="179">
        <v>41520</v>
      </c>
      <c r="H67" s="170" t="s">
        <v>721</v>
      </c>
      <c r="I67" s="170" t="s">
        <v>811</v>
      </c>
      <c r="J67" s="170" t="s">
        <v>15</v>
      </c>
      <c r="K67" s="170" t="s">
        <v>16</v>
      </c>
      <c r="L67" s="173">
        <v>690.2</v>
      </c>
    </row>
    <row r="68" spans="1:12" s="139" customFormat="1" ht="21.75" customHeight="1" x14ac:dyDescent="0.2">
      <c r="A68" s="169" t="s">
        <v>2460</v>
      </c>
      <c r="B68" s="170" t="s">
        <v>2243</v>
      </c>
      <c r="C68" s="170" t="s">
        <v>110</v>
      </c>
      <c r="D68" s="170" t="s">
        <v>1059</v>
      </c>
      <c r="E68" s="170" t="s">
        <v>3562</v>
      </c>
      <c r="F68" s="178" t="s">
        <v>1060</v>
      </c>
      <c r="G68" s="179">
        <v>41492</v>
      </c>
      <c r="H68" s="170" t="s">
        <v>1061</v>
      </c>
      <c r="I68" s="170" t="s">
        <v>130</v>
      </c>
      <c r="J68" s="170">
        <v>13090017</v>
      </c>
      <c r="K68" s="170" t="s">
        <v>16</v>
      </c>
      <c r="L68" s="173">
        <v>598.01</v>
      </c>
    </row>
    <row r="69" spans="1:12" s="139" customFormat="1" ht="21.75" customHeight="1" x14ac:dyDescent="0.2">
      <c r="A69" s="169" t="s">
        <v>2460</v>
      </c>
      <c r="B69" s="170" t="s">
        <v>2243</v>
      </c>
      <c r="C69" s="170" t="s">
        <v>110</v>
      </c>
      <c r="D69" s="170" t="s">
        <v>1062</v>
      </c>
      <c r="E69" s="170" t="s">
        <v>3562</v>
      </c>
      <c r="F69" s="178" t="s">
        <v>1060</v>
      </c>
      <c r="G69" s="179">
        <v>41492</v>
      </c>
      <c r="H69" s="170" t="s">
        <v>1061</v>
      </c>
      <c r="I69" s="170" t="s">
        <v>130</v>
      </c>
      <c r="J69" s="170">
        <v>1309005</v>
      </c>
      <c r="K69" s="170" t="s">
        <v>16</v>
      </c>
      <c r="L69" s="173">
        <v>598</v>
      </c>
    </row>
    <row r="70" spans="1:12" s="139" customFormat="1" ht="21.75" customHeight="1" x14ac:dyDescent="0.2">
      <c r="A70" s="169" t="s">
        <v>2460</v>
      </c>
      <c r="B70" s="170" t="s">
        <v>2243</v>
      </c>
      <c r="C70" s="170" t="s">
        <v>110</v>
      </c>
      <c r="D70" s="170" t="s">
        <v>1063</v>
      </c>
      <c r="E70" s="170" t="s">
        <v>3562</v>
      </c>
      <c r="F70" s="178" t="s">
        <v>1060</v>
      </c>
      <c r="G70" s="179">
        <v>41492</v>
      </c>
      <c r="H70" s="170" t="s">
        <v>1061</v>
      </c>
      <c r="I70" s="170" t="s">
        <v>130</v>
      </c>
      <c r="J70" s="170">
        <v>13110042</v>
      </c>
      <c r="K70" s="170" t="s">
        <v>16</v>
      </c>
      <c r="L70" s="173">
        <v>598</v>
      </c>
    </row>
    <row r="71" spans="1:12" s="139" customFormat="1" ht="21.75" customHeight="1" x14ac:dyDescent="0.2">
      <c r="A71" s="169" t="s">
        <v>2460</v>
      </c>
      <c r="B71" s="170" t="s">
        <v>61</v>
      </c>
      <c r="C71" s="170" t="s">
        <v>641</v>
      </c>
      <c r="D71" s="170" t="s">
        <v>1067</v>
      </c>
      <c r="E71" s="170" t="s">
        <v>3562</v>
      </c>
      <c r="F71" s="178" t="s">
        <v>1068</v>
      </c>
      <c r="G71" s="179">
        <v>41473</v>
      </c>
      <c r="H71" s="170" t="s">
        <v>1069</v>
      </c>
      <c r="I71" s="170" t="s">
        <v>130</v>
      </c>
      <c r="J71" s="170" t="s">
        <v>15</v>
      </c>
      <c r="K71" s="170" t="s">
        <v>16</v>
      </c>
      <c r="L71" s="173">
        <v>1124.92</v>
      </c>
    </row>
    <row r="72" spans="1:12" s="139" customFormat="1" ht="21.75" customHeight="1" x14ac:dyDescent="0.2">
      <c r="A72" s="169" t="s">
        <v>2460</v>
      </c>
      <c r="B72" s="170" t="s">
        <v>21</v>
      </c>
      <c r="C72" s="170" t="s">
        <v>690</v>
      </c>
      <c r="D72" s="263" t="s">
        <v>398</v>
      </c>
      <c r="E72" s="170" t="s">
        <v>3562</v>
      </c>
      <c r="F72" s="178" t="s">
        <v>1073</v>
      </c>
      <c r="G72" s="179">
        <v>41638</v>
      </c>
      <c r="H72" s="170" t="s">
        <v>3173</v>
      </c>
      <c r="I72" s="170" t="s">
        <v>3174</v>
      </c>
      <c r="J72" s="170" t="s">
        <v>15</v>
      </c>
      <c r="K72" s="170" t="s">
        <v>16</v>
      </c>
      <c r="L72" s="173">
        <v>16400.12</v>
      </c>
    </row>
    <row r="73" spans="1:12" s="139" customFormat="1" ht="21.75" customHeight="1" x14ac:dyDescent="0.2">
      <c r="A73" s="169" t="s">
        <v>2460</v>
      </c>
      <c r="B73" s="170" t="s">
        <v>10</v>
      </c>
      <c r="C73" s="170" t="s">
        <v>1074</v>
      </c>
      <c r="D73" s="170" t="s">
        <v>1075</v>
      </c>
      <c r="E73" s="170" t="s">
        <v>3562</v>
      </c>
      <c r="F73" s="178" t="s">
        <v>1076</v>
      </c>
      <c r="G73" s="179">
        <v>41571</v>
      </c>
      <c r="H73" s="170" t="s">
        <v>1077</v>
      </c>
      <c r="I73" s="170" t="s">
        <v>1078</v>
      </c>
      <c r="J73" s="170" t="s">
        <v>15</v>
      </c>
      <c r="K73" s="170" t="s">
        <v>16</v>
      </c>
      <c r="L73" s="173">
        <v>1499.95</v>
      </c>
    </row>
    <row r="74" spans="1:12" s="139" customFormat="1" ht="21.75" customHeight="1" x14ac:dyDescent="0.2">
      <c r="A74" s="169" t="s">
        <v>2460</v>
      </c>
      <c r="B74" s="170" t="s">
        <v>35</v>
      </c>
      <c r="C74" s="170" t="s">
        <v>39</v>
      </c>
      <c r="D74" s="170" t="s">
        <v>1086</v>
      </c>
      <c r="E74" s="170" t="s">
        <v>3562</v>
      </c>
      <c r="F74" s="178" t="s">
        <v>924</v>
      </c>
      <c r="G74" s="179">
        <v>41500</v>
      </c>
      <c r="H74" s="170" t="s">
        <v>93</v>
      </c>
      <c r="I74" s="170" t="s">
        <v>193</v>
      </c>
      <c r="J74" s="178" t="s">
        <v>1087</v>
      </c>
      <c r="K74" s="170" t="s">
        <v>16</v>
      </c>
      <c r="L74" s="173">
        <v>7499.9</v>
      </c>
    </row>
    <row r="75" spans="1:12" s="139" customFormat="1" ht="21.75" customHeight="1" x14ac:dyDescent="0.2">
      <c r="A75" s="169" t="s">
        <v>2460</v>
      </c>
      <c r="B75" s="170" t="s">
        <v>35</v>
      </c>
      <c r="C75" s="170" t="s">
        <v>44</v>
      </c>
      <c r="D75" s="170" t="s">
        <v>1088</v>
      </c>
      <c r="E75" s="170" t="s">
        <v>3562</v>
      </c>
      <c r="F75" s="178" t="s">
        <v>924</v>
      </c>
      <c r="G75" s="179">
        <v>41500</v>
      </c>
      <c r="H75" s="170" t="s">
        <v>93</v>
      </c>
      <c r="I75" s="170" t="s">
        <v>132</v>
      </c>
      <c r="J75" s="178" t="s">
        <v>1089</v>
      </c>
      <c r="K75" s="170" t="s">
        <v>16</v>
      </c>
      <c r="L75" s="173">
        <v>7249.99</v>
      </c>
    </row>
    <row r="76" spans="1:12" s="139" customFormat="1" ht="21.75" customHeight="1" x14ac:dyDescent="0.2">
      <c r="A76" s="169" t="s">
        <v>2460</v>
      </c>
      <c r="B76" s="170" t="s">
        <v>35</v>
      </c>
      <c r="C76" s="170" t="s">
        <v>48</v>
      </c>
      <c r="D76" s="170" t="s">
        <v>1090</v>
      </c>
      <c r="E76" s="170" t="s">
        <v>3562</v>
      </c>
      <c r="F76" s="178" t="s">
        <v>924</v>
      </c>
      <c r="G76" s="179">
        <v>41500</v>
      </c>
      <c r="H76" s="170" t="s">
        <v>93</v>
      </c>
      <c r="I76" s="170" t="s">
        <v>633</v>
      </c>
      <c r="J76" s="178" t="s">
        <v>1091</v>
      </c>
      <c r="K76" s="170" t="s">
        <v>16</v>
      </c>
      <c r="L76" s="173">
        <v>150</v>
      </c>
    </row>
    <row r="77" spans="1:12" s="139" customFormat="1" ht="21.75" customHeight="1" x14ac:dyDescent="0.2">
      <c r="A77" s="169" t="s">
        <v>2460</v>
      </c>
      <c r="B77" s="170" t="s">
        <v>35</v>
      </c>
      <c r="C77" s="170" t="s">
        <v>52</v>
      </c>
      <c r="D77" s="170" t="s">
        <v>1092</v>
      </c>
      <c r="E77" s="170" t="s">
        <v>3562</v>
      </c>
      <c r="F77" s="178" t="s">
        <v>924</v>
      </c>
      <c r="G77" s="179">
        <v>41500</v>
      </c>
      <c r="H77" s="170" t="s">
        <v>93</v>
      </c>
      <c r="I77" s="170" t="s">
        <v>636</v>
      </c>
      <c r="J77" s="178" t="s">
        <v>1093</v>
      </c>
      <c r="K77" s="170" t="s">
        <v>16</v>
      </c>
      <c r="L77" s="173">
        <v>100</v>
      </c>
    </row>
    <row r="78" spans="1:12" s="139" customFormat="1" ht="21.75" customHeight="1" x14ac:dyDescent="0.2">
      <c r="A78" s="169" t="s">
        <v>2460</v>
      </c>
      <c r="B78" s="170" t="s">
        <v>35</v>
      </c>
      <c r="C78" s="170" t="s">
        <v>39</v>
      </c>
      <c r="D78" s="170" t="s">
        <v>1096</v>
      </c>
      <c r="E78" s="170" t="s">
        <v>3562</v>
      </c>
      <c r="F78" s="178" t="s">
        <v>924</v>
      </c>
      <c r="G78" s="179">
        <v>41500</v>
      </c>
      <c r="H78" s="170" t="s">
        <v>93</v>
      </c>
      <c r="I78" s="170" t="s">
        <v>900</v>
      </c>
      <c r="J78" s="178" t="s">
        <v>1097</v>
      </c>
      <c r="K78" s="170" t="s">
        <v>16</v>
      </c>
      <c r="L78" s="173">
        <v>7499.9</v>
      </c>
    </row>
    <row r="79" spans="1:12" s="139" customFormat="1" ht="21.75" customHeight="1" x14ac:dyDescent="0.2">
      <c r="A79" s="169" t="s">
        <v>2460</v>
      </c>
      <c r="B79" s="170" t="s">
        <v>35</v>
      </c>
      <c r="C79" s="170" t="s">
        <v>44</v>
      </c>
      <c r="D79" s="170" t="s">
        <v>1098</v>
      </c>
      <c r="E79" s="170" t="s">
        <v>3562</v>
      </c>
      <c r="F79" s="178" t="s">
        <v>924</v>
      </c>
      <c r="G79" s="179">
        <v>41500</v>
      </c>
      <c r="H79" s="170" t="s">
        <v>93</v>
      </c>
      <c r="I79" s="170" t="s">
        <v>132</v>
      </c>
      <c r="J79" s="178" t="s">
        <v>1099</v>
      </c>
      <c r="K79" s="170" t="s">
        <v>16</v>
      </c>
      <c r="L79" s="173">
        <v>7249.99</v>
      </c>
    </row>
    <row r="80" spans="1:12" s="139" customFormat="1" ht="21.75" customHeight="1" x14ac:dyDescent="0.2">
      <c r="A80" s="169" t="s">
        <v>2460</v>
      </c>
      <c r="B80" s="170" t="s">
        <v>35</v>
      </c>
      <c r="C80" s="170" t="s">
        <v>52</v>
      </c>
      <c r="D80" s="170" t="s">
        <v>1100</v>
      </c>
      <c r="E80" s="170" t="s">
        <v>3562</v>
      </c>
      <c r="F80" s="178" t="s">
        <v>924</v>
      </c>
      <c r="G80" s="179">
        <v>41500</v>
      </c>
      <c r="H80" s="170" t="s">
        <v>93</v>
      </c>
      <c r="I80" s="170" t="s">
        <v>636</v>
      </c>
      <c r="J80" s="170" t="s">
        <v>1101</v>
      </c>
      <c r="K80" s="170" t="s">
        <v>16</v>
      </c>
      <c r="L80" s="173">
        <v>100</v>
      </c>
    </row>
    <row r="81" spans="1:12" s="139" customFormat="1" ht="21.75" customHeight="1" x14ac:dyDescent="0.2">
      <c r="A81" s="169" t="s">
        <v>2460</v>
      </c>
      <c r="B81" s="170" t="s">
        <v>2243</v>
      </c>
      <c r="C81" s="170" t="s">
        <v>110</v>
      </c>
      <c r="D81" s="170" t="s">
        <v>1094</v>
      </c>
      <c r="E81" s="170" t="s">
        <v>3562</v>
      </c>
      <c r="F81" s="178" t="s">
        <v>924</v>
      </c>
      <c r="G81" s="179">
        <v>41500</v>
      </c>
      <c r="H81" s="170" t="s">
        <v>1102</v>
      </c>
      <c r="I81" s="170" t="s">
        <v>781</v>
      </c>
      <c r="J81" s="178"/>
      <c r="K81" s="170" t="s">
        <v>16</v>
      </c>
      <c r="L81" s="173">
        <v>1499.9</v>
      </c>
    </row>
    <row r="82" spans="1:12" s="139" customFormat="1" ht="21.75" customHeight="1" x14ac:dyDescent="0.2">
      <c r="A82" s="169" t="s">
        <v>2460</v>
      </c>
      <c r="B82" s="170" t="s">
        <v>35</v>
      </c>
      <c r="C82" s="170" t="s">
        <v>48</v>
      </c>
      <c r="D82" s="170" t="s">
        <v>1103</v>
      </c>
      <c r="E82" s="170" t="s">
        <v>3562</v>
      </c>
      <c r="F82" s="178" t="s">
        <v>924</v>
      </c>
      <c r="G82" s="179">
        <v>41500</v>
      </c>
      <c r="H82" s="170" t="s">
        <v>93</v>
      </c>
      <c r="I82" s="170" t="s">
        <v>633</v>
      </c>
      <c r="J82" s="178" t="s">
        <v>1104</v>
      </c>
      <c r="K82" s="170" t="s">
        <v>16</v>
      </c>
      <c r="L82" s="173">
        <v>150</v>
      </c>
    </row>
    <row r="83" spans="1:12" s="139" customFormat="1" ht="21.75" customHeight="1" x14ac:dyDescent="0.2">
      <c r="A83" s="169" t="s">
        <v>2460</v>
      </c>
      <c r="B83" s="170" t="s">
        <v>35</v>
      </c>
      <c r="C83" s="170" t="s">
        <v>39</v>
      </c>
      <c r="D83" s="263" t="s">
        <v>1086</v>
      </c>
      <c r="E83" s="170" t="s">
        <v>3562</v>
      </c>
      <c r="F83" s="178" t="s">
        <v>924</v>
      </c>
      <c r="G83" s="179">
        <v>41500</v>
      </c>
      <c r="H83" s="170" t="s">
        <v>93</v>
      </c>
      <c r="I83" s="170" t="s">
        <v>193</v>
      </c>
      <c r="J83" s="264" t="s">
        <v>1087</v>
      </c>
      <c r="K83" s="170" t="s">
        <v>16</v>
      </c>
      <c r="L83" s="173">
        <v>7499.9</v>
      </c>
    </row>
    <row r="84" spans="1:12" s="139" customFormat="1" ht="21.75" customHeight="1" x14ac:dyDescent="0.2">
      <c r="A84" s="169" t="s">
        <v>2460</v>
      </c>
      <c r="B84" s="170" t="s">
        <v>35</v>
      </c>
      <c r="C84" s="170" t="s">
        <v>52</v>
      </c>
      <c r="D84" s="170" t="s">
        <v>3180</v>
      </c>
      <c r="E84" s="170" t="s">
        <v>3562</v>
      </c>
      <c r="F84" s="178" t="s">
        <v>924</v>
      </c>
      <c r="G84" s="179">
        <v>41500</v>
      </c>
      <c r="H84" s="170" t="s">
        <v>93</v>
      </c>
      <c r="I84" s="170" t="s">
        <v>636</v>
      </c>
      <c r="J84" s="264" t="s">
        <v>3181</v>
      </c>
      <c r="K84" s="170" t="s">
        <v>16</v>
      </c>
      <c r="L84" s="173">
        <v>100</v>
      </c>
    </row>
    <row r="85" spans="1:12" s="139" customFormat="1" ht="21.75" customHeight="1" x14ac:dyDescent="0.2">
      <c r="A85" s="169" t="s">
        <v>2460</v>
      </c>
      <c r="B85" s="170" t="s">
        <v>35</v>
      </c>
      <c r="C85" s="170" t="s">
        <v>48</v>
      </c>
      <c r="D85" s="263" t="s">
        <v>1103</v>
      </c>
      <c r="E85" s="170" t="s">
        <v>3562</v>
      </c>
      <c r="F85" s="178" t="s">
        <v>924</v>
      </c>
      <c r="G85" s="179">
        <v>41500</v>
      </c>
      <c r="H85" s="170" t="s">
        <v>93</v>
      </c>
      <c r="I85" s="265" t="s">
        <v>633</v>
      </c>
      <c r="J85" s="264" t="s">
        <v>3182</v>
      </c>
      <c r="K85" s="170" t="s">
        <v>16</v>
      </c>
      <c r="L85" s="173">
        <v>150</v>
      </c>
    </row>
    <row r="86" spans="1:12" s="139" customFormat="1" ht="21.75" customHeight="1" x14ac:dyDescent="0.2">
      <c r="A86" s="169" t="s">
        <v>95</v>
      </c>
      <c r="B86" s="170" t="s">
        <v>35</v>
      </c>
      <c r="C86" s="170" t="s">
        <v>39</v>
      </c>
      <c r="D86" s="266" t="s">
        <v>1781</v>
      </c>
      <c r="E86" s="170" t="s">
        <v>3665</v>
      </c>
      <c r="F86" s="178" t="s">
        <v>924</v>
      </c>
      <c r="G86" s="179">
        <v>41500</v>
      </c>
      <c r="H86" s="170" t="s">
        <v>93</v>
      </c>
      <c r="I86" s="170" t="s">
        <v>132</v>
      </c>
      <c r="J86" s="267" t="s">
        <v>3184</v>
      </c>
      <c r="K86" s="170" t="s">
        <v>16</v>
      </c>
      <c r="L86" s="173">
        <v>7499.9</v>
      </c>
    </row>
    <row r="87" spans="1:12" s="139" customFormat="1" ht="21.75" customHeight="1" x14ac:dyDescent="0.2">
      <c r="A87" s="169" t="s">
        <v>95</v>
      </c>
      <c r="B87" s="170" t="s">
        <v>35</v>
      </c>
      <c r="C87" s="170" t="s">
        <v>48</v>
      </c>
      <c r="D87" s="170" t="s">
        <v>3190</v>
      </c>
      <c r="E87" s="170" t="s">
        <v>3665</v>
      </c>
      <c r="F87" s="178" t="s">
        <v>924</v>
      </c>
      <c r="G87" s="179">
        <v>41500</v>
      </c>
      <c r="H87" s="170" t="s">
        <v>93</v>
      </c>
      <c r="I87" s="170" t="s">
        <v>633</v>
      </c>
      <c r="J87" s="178" t="s">
        <v>3191</v>
      </c>
      <c r="K87" s="170" t="s">
        <v>16</v>
      </c>
      <c r="L87" s="173">
        <v>150</v>
      </c>
    </row>
    <row r="88" spans="1:12" s="139" customFormat="1" ht="21.75" customHeight="1" x14ac:dyDescent="0.2">
      <c r="A88" s="169"/>
      <c r="B88" s="170" t="s">
        <v>35</v>
      </c>
      <c r="C88" s="170" t="s">
        <v>39</v>
      </c>
      <c r="D88" s="170"/>
      <c r="E88" s="170"/>
      <c r="F88" s="178" t="s">
        <v>924</v>
      </c>
      <c r="G88" s="179">
        <v>41500</v>
      </c>
      <c r="H88" s="170" t="s">
        <v>93</v>
      </c>
      <c r="I88" s="170" t="s">
        <v>193</v>
      </c>
      <c r="J88" s="178"/>
      <c r="K88" s="170" t="s">
        <v>16</v>
      </c>
      <c r="L88" s="173">
        <v>7499.9</v>
      </c>
    </row>
    <row r="89" spans="1:12" s="139" customFormat="1" ht="21.75" customHeight="1" x14ac:dyDescent="0.2">
      <c r="A89" s="169" t="s">
        <v>221</v>
      </c>
      <c r="B89" s="170" t="s">
        <v>35</v>
      </c>
      <c r="C89" s="181" t="s">
        <v>36</v>
      </c>
      <c r="D89" s="181" t="s">
        <v>1155</v>
      </c>
      <c r="E89" s="171" t="s">
        <v>2838</v>
      </c>
      <c r="F89" s="181" t="s">
        <v>1156</v>
      </c>
      <c r="G89" s="182">
        <v>41713</v>
      </c>
      <c r="H89" s="181" t="s">
        <v>212</v>
      </c>
      <c r="I89" s="181" t="s">
        <v>1157</v>
      </c>
      <c r="J89" s="181" t="s">
        <v>1158</v>
      </c>
      <c r="K89" s="181" t="s">
        <v>16</v>
      </c>
      <c r="L89" s="183">
        <v>2494</v>
      </c>
    </row>
    <row r="90" spans="1:12" s="139" customFormat="1" ht="21.75" customHeight="1" x14ac:dyDescent="0.2">
      <c r="A90" s="169" t="s">
        <v>2460</v>
      </c>
      <c r="B90" s="170" t="s">
        <v>2215</v>
      </c>
      <c r="C90" s="170" t="s">
        <v>1198</v>
      </c>
      <c r="D90" s="181" t="s">
        <v>1196</v>
      </c>
      <c r="E90" s="170" t="s">
        <v>3562</v>
      </c>
      <c r="F90" s="170" t="s">
        <v>1197</v>
      </c>
      <c r="G90" s="182">
        <v>41649</v>
      </c>
      <c r="H90" s="170" t="s">
        <v>407</v>
      </c>
      <c r="I90" s="170" t="s">
        <v>1124</v>
      </c>
      <c r="J90" s="170" t="s">
        <v>15</v>
      </c>
      <c r="K90" s="170" t="s">
        <v>16</v>
      </c>
      <c r="L90" s="183">
        <v>1535.83</v>
      </c>
    </row>
    <row r="91" spans="1:12" s="139" customFormat="1" ht="21.75" customHeight="1" x14ac:dyDescent="0.2">
      <c r="A91" s="169" t="s">
        <v>2460</v>
      </c>
      <c r="B91" s="170" t="s">
        <v>2215</v>
      </c>
      <c r="C91" s="170" t="s">
        <v>1198</v>
      </c>
      <c r="D91" s="181" t="s">
        <v>1199</v>
      </c>
      <c r="E91" s="170" t="s">
        <v>3562</v>
      </c>
      <c r="F91" s="170" t="s">
        <v>1197</v>
      </c>
      <c r="G91" s="182">
        <v>41649</v>
      </c>
      <c r="H91" s="170" t="s">
        <v>713</v>
      </c>
      <c r="I91" s="170" t="s">
        <v>1200</v>
      </c>
      <c r="J91" s="170" t="s">
        <v>15</v>
      </c>
      <c r="K91" s="170" t="s">
        <v>16</v>
      </c>
      <c r="L91" s="183">
        <v>6024.63</v>
      </c>
    </row>
    <row r="92" spans="1:12" s="139" customFormat="1" ht="21.75" customHeight="1" x14ac:dyDescent="0.2">
      <c r="A92" s="169" t="s">
        <v>1210</v>
      </c>
      <c r="B92" s="170" t="s">
        <v>61</v>
      </c>
      <c r="C92" s="170" t="s">
        <v>623</v>
      </c>
      <c r="D92" s="181" t="s">
        <v>1206</v>
      </c>
      <c r="E92" s="171" t="s">
        <v>2737</v>
      </c>
      <c r="F92" s="170" t="s">
        <v>1208</v>
      </c>
      <c r="G92" s="182">
        <v>41709</v>
      </c>
      <c r="H92" s="170" t="s">
        <v>1211</v>
      </c>
      <c r="I92" s="170" t="s">
        <v>461</v>
      </c>
      <c r="J92" s="170" t="s">
        <v>15</v>
      </c>
      <c r="K92" s="170" t="s">
        <v>16</v>
      </c>
      <c r="L92" s="183">
        <v>1699</v>
      </c>
    </row>
    <row r="93" spans="1:12" s="139" customFormat="1" ht="21.75" customHeight="1" x14ac:dyDescent="0.2">
      <c r="A93" s="169" t="s">
        <v>221</v>
      </c>
      <c r="B93" s="170" t="s">
        <v>61</v>
      </c>
      <c r="C93" s="170" t="s">
        <v>623</v>
      </c>
      <c r="D93" s="181" t="s">
        <v>1212</v>
      </c>
      <c r="E93" s="171" t="s">
        <v>2838</v>
      </c>
      <c r="F93" s="170" t="s">
        <v>1208</v>
      </c>
      <c r="G93" s="182">
        <v>41709</v>
      </c>
      <c r="H93" s="170" t="s">
        <v>1209</v>
      </c>
      <c r="I93" s="170" t="s">
        <v>461</v>
      </c>
      <c r="J93" s="170" t="s">
        <v>15</v>
      </c>
      <c r="K93" s="170" t="s">
        <v>16</v>
      </c>
      <c r="L93" s="183">
        <v>1499</v>
      </c>
    </row>
    <row r="94" spans="1:12" s="139" customFormat="1" ht="21.75" customHeight="1" x14ac:dyDescent="0.2">
      <c r="A94" s="169" t="s">
        <v>208</v>
      </c>
      <c r="B94" s="170" t="s">
        <v>61</v>
      </c>
      <c r="C94" s="170" t="s">
        <v>1213</v>
      </c>
      <c r="D94" s="181" t="s">
        <v>1206</v>
      </c>
      <c r="E94" s="170" t="s">
        <v>1214</v>
      </c>
      <c r="F94" s="170" t="s">
        <v>1208</v>
      </c>
      <c r="G94" s="182">
        <v>41709</v>
      </c>
      <c r="H94" s="170" t="s">
        <v>1211</v>
      </c>
      <c r="I94" s="170" t="s">
        <v>461</v>
      </c>
      <c r="J94" s="170" t="s">
        <v>15</v>
      </c>
      <c r="K94" s="170" t="s">
        <v>16</v>
      </c>
      <c r="L94" s="183">
        <v>1699</v>
      </c>
    </row>
    <row r="95" spans="1:12" s="139" customFormat="1" ht="21.75" customHeight="1" x14ac:dyDescent="0.2">
      <c r="A95" s="169" t="s">
        <v>510</v>
      </c>
      <c r="B95" s="170" t="s">
        <v>3863</v>
      </c>
      <c r="C95" s="181" t="s">
        <v>1215</v>
      </c>
      <c r="D95" s="181" t="s">
        <v>1216</v>
      </c>
      <c r="E95" s="258" t="s">
        <v>3160</v>
      </c>
      <c r="F95" s="170" t="s">
        <v>1217</v>
      </c>
      <c r="G95" s="182">
        <v>41780</v>
      </c>
      <c r="H95" s="170" t="s">
        <v>59</v>
      </c>
      <c r="I95" s="170" t="s">
        <v>1218</v>
      </c>
      <c r="J95" s="170" t="s">
        <v>15</v>
      </c>
      <c r="K95" s="170" t="s">
        <v>16</v>
      </c>
      <c r="L95" s="269">
        <v>2299</v>
      </c>
    </row>
    <row r="96" spans="1:12" s="139" customFormat="1" ht="21.75" customHeight="1" x14ac:dyDescent="0.2">
      <c r="A96" s="169" t="s">
        <v>221</v>
      </c>
      <c r="B96" s="170" t="s">
        <v>3863</v>
      </c>
      <c r="C96" s="181" t="s">
        <v>1215</v>
      </c>
      <c r="D96" s="181" t="s">
        <v>1219</v>
      </c>
      <c r="E96" s="171" t="s">
        <v>2838</v>
      </c>
      <c r="F96" s="170" t="s">
        <v>1217</v>
      </c>
      <c r="G96" s="182">
        <v>41780</v>
      </c>
      <c r="H96" s="170" t="s">
        <v>59</v>
      </c>
      <c r="I96" s="170" t="s">
        <v>1218</v>
      </c>
      <c r="J96" s="170" t="s">
        <v>15</v>
      </c>
      <c r="K96" s="170" t="s">
        <v>16</v>
      </c>
      <c r="L96" s="269">
        <v>2299</v>
      </c>
    </row>
    <row r="97" spans="1:12" s="139" customFormat="1" ht="21.75" customHeight="1" x14ac:dyDescent="0.2">
      <c r="A97" s="169" t="s">
        <v>9</v>
      </c>
      <c r="B97" s="170" t="s">
        <v>3863</v>
      </c>
      <c r="C97" s="181" t="s">
        <v>1215</v>
      </c>
      <c r="D97" s="181" t="s">
        <v>1229</v>
      </c>
      <c r="E97" s="170" t="s">
        <v>3150</v>
      </c>
      <c r="F97" s="170" t="s">
        <v>1217</v>
      </c>
      <c r="G97" s="182">
        <v>41780</v>
      </c>
      <c r="H97" s="170" t="s">
        <v>59</v>
      </c>
      <c r="I97" s="170" t="s">
        <v>1218</v>
      </c>
      <c r="J97" s="170" t="s">
        <v>15</v>
      </c>
      <c r="K97" s="170" t="s">
        <v>16</v>
      </c>
      <c r="L97" s="269">
        <v>2299.02</v>
      </c>
    </row>
    <row r="98" spans="1:12" s="139" customFormat="1" ht="21.75" customHeight="1" x14ac:dyDescent="0.2">
      <c r="A98" s="169" t="s">
        <v>2460</v>
      </c>
      <c r="B98" s="170" t="s">
        <v>10</v>
      </c>
      <c r="C98" s="170" t="s">
        <v>1254</v>
      </c>
      <c r="D98" s="181" t="s">
        <v>1255</v>
      </c>
      <c r="E98" s="170" t="s">
        <v>3562</v>
      </c>
      <c r="F98" s="170" t="s">
        <v>1256</v>
      </c>
      <c r="G98" s="182">
        <v>41808</v>
      </c>
      <c r="H98" s="181" t="s">
        <v>1257</v>
      </c>
      <c r="I98" s="181" t="s">
        <v>130</v>
      </c>
      <c r="J98" s="181" t="s">
        <v>15</v>
      </c>
      <c r="K98" s="170" t="s">
        <v>16</v>
      </c>
      <c r="L98" s="183">
        <v>952</v>
      </c>
    </row>
    <row r="99" spans="1:12" s="139" customFormat="1" ht="21.75" customHeight="1" x14ac:dyDescent="0.2">
      <c r="A99" s="169" t="s">
        <v>1283</v>
      </c>
      <c r="B99" s="170" t="s">
        <v>10</v>
      </c>
      <c r="C99" s="170" t="s">
        <v>715</v>
      </c>
      <c r="D99" s="181" t="s">
        <v>1284</v>
      </c>
      <c r="E99" s="170" t="s">
        <v>3154</v>
      </c>
      <c r="F99" s="181" t="s">
        <v>1285</v>
      </c>
      <c r="G99" s="182">
        <v>41787</v>
      </c>
      <c r="H99" s="181" t="s">
        <v>1286</v>
      </c>
      <c r="I99" s="181" t="s">
        <v>811</v>
      </c>
      <c r="J99" s="181" t="s">
        <v>15</v>
      </c>
      <c r="K99" s="181" t="s">
        <v>16</v>
      </c>
      <c r="L99" s="184">
        <v>2668</v>
      </c>
    </row>
    <row r="100" spans="1:12" s="139" customFormat="1" ht="21.75" customHeight="1" x14ac:dyDescent="0.2">
      <c r="A100" s="169" t="s">
        <v>2460</v>
      </c>
      <c r="B100" s="170" t="s">
        <v>10</v>
      </c>
      <c r="C100" s="181" t="s">
        <v>1320</v>
      </c>
      <c r="D100" s="181" t="s">
        <v>1321</v>
      </c>
      <c r="E100" s="170" t="s">
        <v>3562</v>
      </c>
      <c r="F100" s="181" t="s">
        <v>1322</v>
      </c>
      <c r="G100" s="182">
        <v>41801</v>
      </c>
      <c r="H100" s="181" t="s">
        <v>1323</v>
      </c>
      <c r="I100" s="181" t="s">
        <v>130</v>
      </c>
      <c r="J100" s="181" t="s">
        <v>15</v>
      </c>
      <c r="K100" s="181" t="s">
        <v>16</v>
      </c>
      <c r="L100" s="185">
        <v>509</v>
      </c>
    </row>
    <row r="101" spans="1:12" s="139" customFormat="1" ht="21.75" customHeight="1" x14ac:dyDescent="0.2">
      <c r="A101" s="169" t="s">
        <v>208</v>
      </c>
      <c r="B101" s="170" t="s">
        <v>10</v>
      </c>
      <c r="C101" s="181" t="s">
        <v>1324</v>
      </c>
      <c r="D101" s="181" t="s">
        <v>1325</v>
      </c>
      <c r="E101" s="170" t="s">
        <v>1214</v>
      </c>
      <c r="F101" s="181" t="s">
        <v>1326</v>
      </c>
      <c r="G101" s="182">
        <v>41787</v>
      </c>
      <c r="H101" s="181" t="s">
        <v>1327</v>
      </c>
      <c r="I101" s="181" t="s">
        <v>721</v>
      </c>
      <c r="J101" s="181" t="s">
        <v>15</v>
      </c>
      <c r="K101" s="181" t="s">
        <v>16</v>
      </c>
      <c r="L101" s="185">
        <v>638</v>
      </c>
    </row>
    <row r="102" spans="1:12" s="139" customFormat="1" ht="21.75" customHeight="1" x14ac:dyDescent="0.2">
      <c r="A102" s="169" t="s">
        <v>208</v>
      </c>
      <c r="B102" s="170" t="s">
        <v>10</v>
      </c>
      <c r="C102" s="181" t="s">
        <v>1324</v>
      </c>
      <c r="D102" s="181" t="s">
        <v>1328</v>
      </c>
      <c r="E102" s="170" t="s">
        <v>1214</v>
      </c>
      <c r="F102" s="181" t="s">
        <v>1326</v>
      </c>
      <c r="G102" s="182">
        <v>41787</v>
      </c>
      <c r="H102" s="181" t="s">
        <v>1327</v>
      </c>
      <c r="I102" s="181" t="s">
        <v>721</v>
      </c>
      <c r="J102" s="181" t="s">
        <v>15</v>
      </c>
      <c r="K102" s="181" t="s">
        <v>16</v>
      </c>
      <c r="L102" s="185">
        <v>638</v>
      </c>
    </row>
    <row r="103" spans="1:12" s="139" customFormat="1" ht="21.75" customHeight="1" x14ac:dyDescent="0.2">
      <c r="A103" s="169" t="s">
        <v>593</v>
      </c>
      <c r="B103" s="170" t="s">
        <v>35</v>
      </c>
      <c r="C103" s="181" t="s">
        <v>36</v>
      </c>
      <c r="D103" s="181" t="s">
        <v>1338</v>
      </c>
      <c r="E103" s="171" t="s">
        <v>2927</v>
      </c>
      <c r="F103" s="181" t="s">
        <v>1339</v>
      </c>
      <c r="G103" s="182">
        <v>41782</v>
      </c>
      <c r="H103" s="181" t="s">
        <v>139</v>
      </c>
      <c r="I103" s="181" t="s">
        <v>1340</v>
      </c>
      <c r="J103" s="181" t="s">
        <v>1341</v>
      </c>
      <c r="K103" s="181" t="s">
        <v>16</v>
      </c>
      <c r="L103" s="185">
        <v>3603.59</v>
      </c>
    </row>
    <row r="104" spans="1:12" s="139" customFormat="1" ht="21.75" customHeight="1" x14ac:dyDescent="0.2">
      <c r="A104" s="169" t="s">
        <v>593</v>
      </c>
      <c r="B104" s="174" t="s">
        <v>35</v>
      </c>
      <c r="C104" s="174" t="str">
        <f>+C103</f>
        <v>IMPRESORA</v>
      </c>
      <c r="D104" s="171" t="s">
        <v>2929</v>
      </c>
      <c r="E104" s="171" t="s">
        <v>2927</v>
      </c>
      <c r="F104" s="174">
        <v>40</v>
      </c>
      <c r="G104" s="175">
        <v>42540</v>
      </c>
      <c r="H104" s="171" t="s">
        <v>2160</v>
      </c>
      <c r="I104" s="176" t="s">
        <v>2873</v>
      </c>
      <c r="J104" s="174" t="s">
        <v>2930</v>
      </c>
      <c r="K104" s="174" t="s">
        <v>16</v>
      </c>
      <c r="L104" s="177">
        <v>6960</v>
      </c>
    </row>
    <row r="105" spans="1:12" s="139" customFormat="1" ht="21.75" customHeight="1" x14ac:dyDescent="0.2">
      <c r="A105" s="169" t="s">
        <v>510</v>
      </c>
      <c r="B105" s="170" t="s">
        <v>35</v>
      </c>
      <c r="C105" s="181" t="s">
        <v>1346</v>
      </c>
      <c r="D105" s="181" t="s">
        <v>1347</v>
      </c>
      <c r="E105" s="258" t="s">
        <v>3160</v>
      </c>
      <c r="F105" s="181">
        <v>127</v>
      </c>
      <c r="G105" s="182">
        <v>41794</v>
      </c>
      <c r="H105" s="181" t="s">
        <v>1348</v>
      </c>
      <c r="I105" s="181" t="s">
        <v>1349</v>
      </c>
      <c r="J105" s="181" t="s">
        <v>15</v>
      </c>
      <c r="K105" s="181" t="s">
        <v>16</v>
      </c>
      <c r="L105" s="185">
        <v>2400.04</v>
      </c>
    </row>
    <row r="106" spans="1:12" s="139" customFormat="1" ht="21.75" customHeight="1" x14ac:dyDescent="0.2">
      <c r="A106" s="169" t="s">
        <v>510</v>
      </c>
      <c r="B106" s="270" t="s">
        <v>61</v>
      </c>
      <c r="C106" s="270" t="s">
        <v>506</v>
      </c>
      <c r="D106" s="271" t="s">
        <v>3212</v>
      </c>
      <c r="E106" s="271" t="s">
        <v>3213</v>
      </c>
      <c r="F106" s="270">
        <v>203</v>
      </c>
      <c r="G106" s="272">
        <v>42769</v>
      </c>
      <c r="H106" s="271" t="s">
        <v>260</v>
      </c>
      <c r="I106" s="271" t="s">
        <v>3214</v>
      </c>
      <c r="J106" s="271" t="s">
        <v>15</v>
      </c>
      <c r="K106" s="271" t="s">
        <v>3199</v>
      </c>
      <c r="L106" s="273">
        <v>5537.84</v>
      </c>
    </row>
    <row r="107" spans="1:12" s="139" customFormat="1" ht="21.75" customHeight="1" x14ac:dyDescent="0.2">
      <c r="A107" s="169" t="s">
        <v>208</v>
      </c>
      <c r="B107" s="170" t="s">
        <v>61</v>
      </c>
      <c r="C107" s="170" t="s">
        <v>641</v>
      </c>
      <c r="D107" s="181" t="s">
        <v>1361</v>
      </c>
      <c r="E107" s="170" t="s">
        <v>1214</v>
      </c>
      <c r="F107" s="181" t="s">
        <v>1362</v>
      </c>
      <c r="G107" s="182">
        <v>41761</v>
      </c>
      <c r="H107" s="181" t="s">
        <v>509</v>
      </c>
      <c r="I107" s="181" t="s">
        <v>1363</v>
      </c>
      <c r="J107" s="181" t="s">
        <v>15</v>
      </c>
      <c r="K107" s="181" t="s">
        <v>16</v>
      </c>
      <c r="L107" s="185">
        <v>1399</v>
      </c>
    </row>
    <row r="108" spans="1:12" s="139" customFormat="1" ht="21.75" customHeight="1" x14ac:dyDescent="0.2">
      <c r="A108" s="169" t="s">
        <v>3558</v>
      </c>
      <c r="B108" s="170" t="s">
        <v>35</v>
      </c>
      <c r="C108" s="170" t="s">
        <v>48</v>
      </c>
      <c r="D108" s="170" t="s">
        <v>1373</v>
      </c>
      <c r="E108" s="170" t="s">
        <v>3560</v>
      </c>
      <c r="F108" s="170" t="s">
        <v>1374</v>
      </c>
      <c r="G108" s="179">
        <v>41820</v>
      </c>
      <c r="H108" s="170" t="s">
        <v>1317</v>
      </c>
      <c r="I108" s="170" t="s">
        <v>1375</v>
      </c>
      <c r="J108" s="170" t="s">
        <v>1376</v>
      </c>
      <c r="K108" s="170" t="s">
        <v>16</v>
      </c>
      <c r="L108" s="180">
        <v>150</v>
      </c>
    </row>
    <row r="109" spans="1:12" s="139" customFormat="1" ht="21.75" customHeight="1" x14ac:dyDescent="0.2">
      <c r="A109" s="169" t="s">
        <v>3558</v>
      </c>
      <c r="B109" s="170" t="s">
        <v>35</v>
      </c>
      <c r="C109" s="170" t="s">
        <v>1378</v>
      </c>
      <c r="D109" s="170" t="s">
        <v>429</v>
      </c>
      <c r="E109" s="170" t="s">
        <v>3560</v>
      </c>
      <c r="F109" s="170" t="s">
        <v>1374</v>
      </c>
      <c r="G109" s="179">
        <v>41820</v>
      </c>
      <c r="H109" s="170" t="s">
        <v>1317</v>
      </c>
      <c r="I109" s="170" t="s">
        <v>1379</v>
      </c>
      <c r="J109" s="170" t="s">
        <v>1380</v>
      </c>
      <c r="K109" s="170" t="s">
        <v>16</v>
      </c>
      <c r="L109" s="180">
        <v>9708.2099999999991</v>
      </c>
    </row>
    <row r="110" spans="1:12" s="139" customFormat="1" ht="21.75" customHeight="1" x14ac:dyDescent="0.2">
      <c r="A110" s="169" t="s">
        <v>455</v>
      </c>
      <c r="B110" s="170" t="s">
        <v>35</v>
      </c>
      <c r="C110" s="170" t="s">
        <v>36</v>
      </c>
      <c r="D110" s="170" t="s">
        <v>418</v>
      </c>
      <c r="E110" s="170" t="s">
        <v>1388</v>
      </c>
      <c r="F110" s="170" t="s">
        <v>1389</v>
      </c>
      <c r="G110" s="179">
        <v>41823</v>
      </c>
      <c r="H110" s="170" t="s">
        <v>139</v>
      </c>
      <c r="I110" s="170" t="s">
        <v>1340</v>
      </c>
      <c r="J110" s="170" t="s">
        <v>1390</v>
      </c>
      <c r="K110" s="170" t="s">
        <v>16</v>
      </c>
      <c r="L110" s="180">
        <v>3603.59</v>
      </c>
    </row>
    <row r="111" spans="1:12" s="139" customFormat="1" ht="21.75" customHeight="1" x14ac:dyDescent="0.2">
      <c r="A111" s="169" t="s">
        <v>191</v>
      </c>
      <c r="B111" s="170" t="s">
        <v>35</v>
      </c>
      <c r="C111" s="170" t="s">
        <v>48</v>
      </c>
      <c r="D111" s="170" t="s">
        <v>1403</v>
      </c>
      <c r="E111" s="170" t="s">
        <v>3159</v>
      </c>
      <c r="F111" s="170" t="s">
        <v>1404</v>
      </c>
      <c r="G111" s="179">
        <v>41837</v>
      </c>
      <c r="H111" s="170" t="s">
        <v>1317</v>
      </c>
      <c r="I111" s="170" t="s">
        <v>1405</v>
      </c>
      <c r="J111" s="170" t="s">
        <v>1406</v>
      </c>
      <c r="K111" s="170" t="s">
        <v>16</v>
      </c>
      <c r="L111" s="180">
        <v>150</v>
      </c>
    </row>
    <row r="112" spans="1:12" s="139" customFormat="1" ht="21.75" customHeight="1" x14ac:dyDescent="0.2">
      <c r="A112" s="169" t="s">
        <v>191</v>
      </c>
      <c r="B112" s="170" t="s">
        <v>35</v>
      </c>
      <c r="C112" s="170" t="s">
        <v>52</v>
      </c>
      <c r="D112" s="170" t="s">
        <v>1407</v>
      </c>
      <c r="E112" s="170" t="s">
        <v>3159</v>
      </c>
      <c r="F112" s="170" t="s">
        <v>1404</v>
      </c>
      <c r="G112" s="179">
        <v>41837</v>
      </c>
      <c r="H112" s="170" t="s">
        <v>1317</v>
      </c>
      <c r="I112" s="170" t="s">
        <v>1377</v>
      </c>
      <c r="J112" s="170" t="s">
        <v>1408</v>
      </c>
      <c r="K112" s="170" t="s">
        <v>16</v>
      </c>
      <c r="L112" s="180">
        <v>100</v>
      </c>
    </row>
    <row r="113" spans="1:12" s="139" customFormat="1" ht="21.75" customHeight="1" x14ac:dyDescent="0.2">
      <c r="A113" s="169" t="s">
        <v>191</v>
      </c>
      <c r="B113" s="170" t="s">
        <v>35</v>
      </c>
      <c r="C113" s="170" t="s">
        <v>1378</v>
      </c>
      <c r="D113" s="170" t="s">
        <v>200</v>
      </c>
      <c r="E113" s="170" t="s">
        <v>3159</v>
      </c>
      <c r="F113" s="170" t="s">
        <v>1404</v>
      </c>
      <c r="G113" s="179">
        <v>41837</v>
      </c>
      <c r="H113" s="170" t="s">
        <v>1317</v>
      </c>
      <c r="I113" s="170" t="s">
        <v>1396</v>
      </c>
      <c r="J113" s="170" t="s">
        <v>1409</v>
      </c>
      <c r="K113" s="170" t="s">
        <v>16</v>
      </c>
      <c r="L113" s="180">
        <v>9708.2099999999991</v>
      </c>
    </row>
    <row r="114" spans="1:12" s="139" customFormat="1" ht="21.75" customHeight="1" x14ac:dyDescent="0.2">
      <c r="A114" s="169" t="s">
        <v>3558</v>
      </c>
      <c r="B114" s="170" t="s">
        <v>2243</v>
      </c>
      <c r="C114" s="170" t="s">
        <v>110</v>
      </c>
      <c r="D114" s="170" t="s">
        <v>1410</v>
      </c>
      <c r="E114" s="170" t="s">
        <v>3560</v>
      </c>
      <c r="F114" s="170" t="s">
        <v>1411</v>
      </c>
      <c r="G114" s="179">
        <v>41842</v>
      </c>
      <c r="H114" s="170" t="s">
        <v>1412</v>
      </c>
      <c r="I114" s="170" t="s">
        <v>1413</v>
      </c>
      <c r="J114" s="170">
        <v>4113702385</v>
      </c>
      <c r="K114" s="170" t="s">
        <v>16</v>
      </c>
      <c r="L114" s="180">
        <v>712</v>
      </c>
    </row>
    <row r="115" spans="1:12" s="139" customFormat="1" ht="21.75" customHeight="1" x14ac:dyDescent="0.2">
      <c r="A115" s="169" t="s">
        <v>2460</v>
      </c>
      <c r="B115" s="170" t="s">
        <v>3861</v>
      </c>
      <c r="C115" s="170" t="s">
        <v>62</v>
      </c>
      <c r="D115" s="170" t="s">
        <v>1464</v>
      </c>
      <c r="E115" s="170" t="s">
        <v>3562</v>
      </c>
      <c r="F115" s="170">
        <v>82</v>
      </c>
      <c r="G115" s="179">
        <v>41830</v>
      </c>
      <c r="H115" s="170" t="s">
        <v>1465</v>
      </c>
      <c r="I115" s="170" t="s">
        <v>811</v>
      </c>
      <c r="J115" s="170" t="s">
        <v>15</v>
      </c>
      <c r="K115" s="170" t="s">
        <v>16</v>
      </c>
      <c r="L115" s="180">
        <v>6300</v>
      </c>
    </row>
    <row r="116" spans="1:12" s="139" customFormat="1" ht="21.75" customHeight="1" x14ac:dyDescent="0.2">
      <c r="A116" s="169" t="s">
        <v>2460</v>
      </c>
      <c r="B116" s="170" t="s">
        <v>3861</v>
      </c>
      <c r="C116" s="170" t="s">
        <v>62</v>
      </c>
      <c r="D116" s="170" t="s">
        <v>1466</v>
      </c>
      <c r="E116" s="170" t="s">
        <v>3562</v>
      </c>
      <c r="F116" s="170">
        <v>82</v>
      </c>
      <c r="G116" s="179">
        <v>41830</v>
      </c>
      <c r="H116" s="170" t="s">
        <v>1465</v>
      </c>
      <c r="I116" s="170" t="s">
        <v>811</v>
      </c>
      <c r="J116" s="170" t="s">
        <v>15</v>
      </c>
      <c r="K116" s="170" t="s">
        <v>16</v>
      </c>
      <c r="L116" s="180">
        <v>9400</v>
      </c>
    </row>
    <row r="117" spans="1:12" s="139" customFormat="1" ht="21.75" customHeight="1" x14ac:dyDescent="0.2">
      <c r="A117" s="169" t="s">
        <v>3558</v>
      </c>
      <c r="B117" s="170" t="s">
        <v>61</v>
      </c>
      <c r="C117" s="170" t="s">
        <v>594</v>
      </c>
      <c r="D117" s="170" t="s">
        <v>1470</v>
      </c>
      <c r="E117" s="170" t="s">
        <v>3560</v>
      </c>
      <c r="F117" s="170" t="s">
        <v>1468</v>
      </c>
      <c r="G117" s="179">
        <v>41865</v>
      </c>
      <c r="H117" s="170" t="s">
        <v>1293</v>
      </c>
      <c r="I117" s="170" t="s">
        <v>1469</v>
      </c>
      <c r="J117" s="170" t="s">
        <v>15</v>
      </c>
      <c r="K117" s="170" t="s">
        <v>16</v>
      </c>
      <c r="L117" s="180">
        <v>719.2</v>
      </c>
    </row>
    <row r="118" spans="1:12" s="139" customFormat="1" ht="21.75" customHeight="1" x14ac:dyDescent="0.2">
      <c r="A118" s="169" t="s">
        <v>3558</v>
      </c>
      <c r="B118" s="170" t="s">
        <v>61</v>
      </c>
      <c r="C118" s="170" t="s">
        <v>594</v>
      </c>
      <c r="D118" s="170" t="s">
        <v>1470</v>
      </c>
      <c r="E118" s="170" t="s">
        <v>3560</v>
      </c>
      <c r="F118" s="170" t="s">
        <v>1468</v>
      </c>
      <c r="G118" s="179">
        <v>41865</v>
      </c>
      <c r="H118" s="170" t="s">
        <v>1293</v>
      </c>
      <c r="I118" s="170" t="s">
        <v>1469</v>
      </c>
      <c r="J118" s="170" t="s">
        <v>15</v>
      </c>
      <c r="K118" s="170" t="s">
        <v>16</v>
      </c>
      <c r="L118" s="180">
        <v>719.2</v>
      </c>
    </row>
    <row r="119" spans="1:12" s="139" customFormat="1" ht="21.75" customHeight="1" x14ac:dyDescent="0.2">
      <c r="A119" s="169" t="s">
        <v>1210</v>
      </c>
      <c r="B119" s="170" t="s">
        <v>3863</v>
      </c>
      <c r="C119" s="170" t="s">
        <v>1486</v>
      </c>
      <c r="D119" s="170" t="s">
        <v>1487</v>
      </c>
      <c r="E119" s="171" t="s">
        <v>2737</v>
      </c>
      <c r="F119" s="170" t="s">
        <v>1488</v>
      </c>
      <c r="G119" s="179">
        <v>41827</v>
      </c>
      <c r="H119" s="170" t="s">
        <v>59</v>
      </c>
      <c r="I119" s="170" t="s">
        <v>1489</v>
      </c>
      <c r="J119" s="170" t="s">
        <v>1490</v>
      </c>
      <c r="K119" s="170" t="s">
        <v>16</v>
      </c>
      <c r="L119" s="180">
        <v>2299</v>
      </c>
    </row>
    <row r="120" spans="1:12" s="139" customFormat="1" ht="21.75" customHeight="1" x14ac:dyDescent="0.2">
      <c r="A120" s="169" t="s">
        <v>9</v>
      </c>
      <c r="B120" s="170" t="s">
        <v>3863</v>
      </c>
      <c r="C120" s="170" t="s">
        <v>1486</v>
      </c>
      <c r="D120" s="170" t="s">
        <v>1491</v>
      </c>
      <c r="E120" s="170" t="s">
        <v>3150</v>
      </c>
      <c r="F120" s="170" t="s">
        <v>1492</v>
      </c>
      <c r="G120" s="179" t="s">
        <v>1493</v>
      </c>
      <c r="H120" s="170" t="s">
        <v>1494</v>
      </c>
      <c r="I120" s="170" t="s">
        <v>1495</v>
      </c>
      <c r="J120" s="170" t="s">
        <v>15</v>
      </c>
      <c r="K120" s="170" t="s">
        <v>16</v>
      </c>
      <c r="L120" s="180">
        <v>11113.09</v>
      </c>
    </row>
    <row r="121" spans="1:12" s="139" customFormat="1" ht="21.75" customHeight="1" x14ac:dyDescent="0.2">
      <c r="A121" s="169" t="s">
        <v>9</v>
      </c>
      <c r="B121" s="170" t="s">
        <v>3863</v>
      </c>
      <c r="C121" s="170" t="s">
        <v>1486</v>
      </c>
      <c r="D121" s="170" t="s">
        <v>1496</v>
      </c>
      <c r="E121" s="170" t="s">
        <v>3150</v>
      </c>
      <c r="F121" s="170" t="s">
        <v>1492</v>
      </c>
      <c r="G121" s="179" t="s">
        <v>1493</v>
      </c>
      <c r="H121" s="170" t="s">
        <v>1494</v>
      </c>
      <c r="I121" s="170" t="s">
        <v>1495</v>
      </c>
      <c r="J121" s="170" t="s">
        <v>15</v>
      </c>
      <c r="K121" s="170" t="s">
        <v>16</v>
      </c>
      <c r="L121" s="180">
        <v>12752.99</v>
      </c>
    </row>
    <row r="122" spans="1:12" s="139" customFormat="1" ht="21.75" customHeight="1" x14ac:dyDescent="0.2">
      <c r="A122" s="169" t="s">
        <v>9</v>
      </c>
      <c r="B122" s="170" t="s">
        <v>3863</v>
      </c>
      <c r="C122" s="170" t="s">
        <v>1486</v>
      </c>
      <c r="D122" s="170" t="s">
        <v>1497</v>
      </c>
      <c r="E122" s="170" t="s">
        <v>3150</v>
      </c>
      <c r="F122" s="170" t="s">
        <v>1492</v>
      </c>
      <c r="G122" s="179" t="s">
        <v>1493</v>
      </c>
      <c r="H122" s="170" t="s">
        <v>1494</v>
      </c>
      <c r="I122" s="170" t="s">
        <v>1495</v>
      </c>
      <c r="J122" s="170" t="s">
        <v>15</v>
      </c>
      <c r="K122" s="170" t="s">
        <v>16</v>
      </c>
      <c r="L122" s="180">
        <v>12752.99</v>
      </c>
    </row>
    <row r="123" spans="1:12" s="139" customFormat="1" ht="21.75" customHeight="1" x14ac:dyDescent="0.2">
      <c r="A123" s="169" t="s">
        <v>9</v>
      </c>
      <c r="B123" s="170" t="s">
        <v>3863</v>
      </c>
      <c r="C123" s="170" t="s">
        <v>1486</v>
      </c>
      <c r="D123" s="170" t="s">
        <v>1498</v>
      </c>
      <c r="E123" s="170" t="s">
        <v>3150</v>
      </c>
      <c r="F123" s="170" t="s">
        <v>1492</v>
      </c>
      <c r="G123" s="179" t="s">
        <v>1493</v>
      </c>
      <c r="H123" s="170" t="s">
        <v>1494</v>
      </c>
      <c r="I123" s="170" t="s">
        <v>1495</v>
      </c>
      <c r="J123" s="170" t="s">
        <v>15</v>
      </c>
      <c r="K123" s="170" t="s">
        <v>16</v>
      </c>
      <c r="L123" s="180">
        <v>12752.99</v>
      </c>
    </row>
    <row r="124" spans="1:12" s="139" customFormat="1" ht="21.75" customHeight="1" x14ac:dyDescent="0.2">
      <c r="A124" s="169" t="s">
        <v>9</v>
      </c>
      <c r="B124" s="170" t="s">
        <v>3863</v>
      </c>
      <c r="C124" s="170" t="s">
        <v>1486</v>
      </c>
      <c r="D124" s="170" t="s">
        <v>1499</v>
      </c>
      <c r="E124" s="170" t="s">
        <v>3150</v>
      </c>
      <c r="F124" s="170" t="s">
        <v>1492</v>
      </c>
      <c r="G124" s="179" t="s">
        <v>1493</v>
      </c>
      <c r="H124" s="170" t="s">
        <v>1494</v>
      </c>
      <c r="I124" s="170" t="s">
        <v>1495</v>
      </c>
      <c r="J124" s="170" t="s">
        <v>15</v>
      </c>
      <c r="K124" s="170" t="s">
        <v>16</v>
      </c>
      <c r="L124" s="180">
        <v>12752.99</v>
      </c>
    </row>
    <row r="125" spans="1:12" s="139" customFormat="1" ht="21.75" customHeight="1" x14ac:dyDescent="0.2">
      <c r="A125" s="169" t="s">
        <v>2460</v>
      </c>
      <c r="B125" s="170" t="s">
        <v>3862</v>
      </c>
      <c r="C125" s="170" t="s">
        <v>1528</v>
      </c>
      <c r="D125" s="170" t="s">
        <v>1529</v>
      </c>
      <c r="E125" s="170" t="s">
        <v>3562</v>
      </c>
      <c r="F125" s="170" t="s">
        <v>1530</v>
      </c>
      <c r="G125" s="179">
        <v>41845</v>
      </c>
      <c r="H125" s="170" t="s">
        <v>1531</v>
      </c>
      <c r="I125" s="170" t="s">
        <v>1532</v>
      </c>
      <c r="J125" s="170" t="s">
        <v>15</v>
      </c>
      <c r="K125" s="170" t="s">
        <v>16</v>
      </c>
      <c r="L125" s="180">
        <v>1999</v>
      </c>
    </row>
    <row r="126" spans="1:12" s="139" customFormat="1" ht="21.75" customHeight="1" x14ac:dyDescent="0.2">
      <c r="A126" s="169" t="s">
        <v>2460</v>
      </c>
      <c r="B126" s="274" t="s">
        <v>71</v>
      </c>
      <c r="C126" s="274" t="s">
        <v>72</v>
      </c>
      <c r="D126" s="274" t="s">
        <v>1533</v>
      </c>
      <c r="E126" s="170" t="s">
        <v>3562</v>
      </c>
      <c r="F126" s="274" t="s">
        <v>1534</v>
      </c>
      <c r="G126" s="275">
        <v>42342</v>
      </c>
      <c r="H126" s="274" t="s">
        <v>816</v>
      </c>
      <c r="I126" s="274" t="s">
        <v>1535</v>
      </c>
      <c r="J126" s="274" t="s">
        <v>1536</v>
      </c>
      <c r="K126" s="274" t="s">
        <v>16</v>
      </c>
      <c r="L126" s="276">
        <v>380000</v>
      </c>
    </row>
    <row r="127" spans="1:12" s="139" customFormat="1" ht="21.75" customHeight="1" x14ac:dyDescent="0.2">
      <c r="A127" s="169" t="s">
        <v>191</v>
      </c>
      <c r="B127" s="170" t="s">
        <v>35</v>
      </c>
      <c r="C127" s="170" t="s">
        <v>39</v>
      </c>
      <c r="D127" s="170" t="s">
        <v>1596</v>
      </c>
      <c r="E127" s="170" t="s">
        <v>3159</v>
      </c>
      <c r="F127" s="181">
        <v>1666</v>
      </c>
      <c r="G127" s="182">
        <v>41912</v>
      </c>
      <c r="H127" s="181" t="s">
        <v>93</v>
      </c>
      <c r="I127" s="181" t="s">
        <v>1597</v>
      </c>
      <c r="J127" s="181" t="s">
        <v>1598</v>
      </c>
      <c r="K127" s="170" t="s">
        <v>16</v>
      </c>
      <c r="L127" s="257">
        <v>7350</v>
      </c>
    </row>
    <row r="128" spans="1:12" s="139" customFormat="1" ht="21.75" customHeight="1" x14ac:dyDescent="0.2">
      <c r="A128" s="169" t="s">
        <v>191</v>
      </c>
      <c r="B128" s="170" t="s">
        <v>2243</v>
      </c>
      <c r="C128" s="181" t="s">
        <v>110</v>
      </c>
      <c r="D128" s="181" t="s">
        <v>1659</v>
      </c>
      <c r="E128" s="170" t="s">
        <v>3159</v>
      </c>
      <c r="F128" s="170">
        <v>1666</v>
      </c>
      <c r="G128" s="182">
        <v>41912</v>
      </c>
      <c r="H128" s="181" t="s">
        <v>1584</v>
      </c>
      <c r="I128" s="181" t="s">
        <v>1585</v>
      </c>
      <c r="J128" s="181">
        <v>82302497</v>
      </c>
      <c r="K128" s="170" t="s">
        <v>16</v>
      </c>
      <c r="L128" s="183">
        <v>2000</v>
      </c>
    </row>
    <row r="129" spans="1:12" s="139" customFormat="1" ht="21.75" customHeight="1" x14ac:dyDescent="0.2">
      <c r="A129" s="169" t="s">
        <v>191</v>
      </c>
      <c r="B129" s="181" t="s">
        <v>35</v>
      </c>
      <c r="C129" s="181" t="s">
        <v>39</v>
      </c>
      <c r="D129" s="181" t="s">
        <v>1636</v>
      </c>
      <c r="E129" s="170" t="s">
        <v>3159</v>
      </c>
      <c r="F129" s="170" t="s">
        <v>1792</v>
      </c>
      <c r="G129" s="182">
        <v>42009</v>
      </c>
      <c r="H129" s="181" t="s">
        <v>1793</v>
      </c>
      <c r="I129" s="181" t="s">
        <v>1794</v>
      </c>
      <c r="J129" s="181" t="s">
        <v>1795</v>
      </c>
      <c r="K129" s="170" t="s">
        <v>16</v>
      </c>
      <c r="L129" s="190">
        <v>5299.07</v>
      </c>
    </row>
    <row r="130" spans="1:12" s="139" customFormat="1" ht="21.75" customHeight="1" x14ac:dyDescent="0.2">
      <c r="A130" s="169" t="s">
        <v>191</v>
      </c>
      <c r="B130" s="181" t="s">
        <v>35</v>
      </c>
      <c r="C130" s="181" t="s">
        <v>44</v>
      </c>
      <c r="D130" s="181" t="s">
        <v>1634</v>
      </c>
      <c r="E130" s="170" t="s">
        <v>3159</v>
      </c>
      <c r="F130" s="170" t="s">
        <v>1792</v>
      </c>
      <c r="G130" s="182">
        <v>42009</v>
      </c>
      <c r="H130" s="181" t="s">
        <v>1756</v>
      </c>
      <c r="I130" s="181" t="s">
        <v>1796</v>
      </c>
      <c r="J130" s="181" t="s">
        <v>1797</v>
      </c>
      <c r="K130" s="170" t="s">
        <v>16</v>
      </c>
      <c r="L130" s="190">
        <v>5299.07</v>
      </c>
    </row>
    <row r="131" spans="1:12" s="139" customFormat="1" ht="21.75" customHeight="1" x14ac:dyDescent="0.2">
      <c r="A131" s="169" t="s">
        <v>191</v>
      </c>
      <c r="B131" s="181" t="s">
        <v>35</v>
      </c>
      <c r="C131" s="181" t="s">
        <v>52</v>
      </c>
      <c r="D131" s="181" t="s">
        <v>1798</v>
      </c>
      <c r="E131" s="170" t="s">
        <v>3159</v>
      </c>
      <c r="F131" s="170" t="s">
        <v>1792</v>
      </c>
      <c r="G131" s="182">
        <v>42009</v>
      </c>
      <c r="H131" s="181" t="s">
        <v>1776</v>
      </c>
      <c r="I131" s="181" t="s">
        <v>1777</v>
      </c>
      <c r="J131" s="181" t="s">
        <v>1799</v>
      </c>
      <c r="K131" s="170" t="s">
        <v>16</v>
      </c>
      <c r="L131" s="190">
        <v>150</v>
      </c>
    </row>
    <row r="132" spans="1:12" s="139" customFormat="1" ht="21.75" customHeight="1" x14ac:dyDescent="0.2">
      <c r="A132" s="169" t="s">
        <v>191</v>
      </c>
      <c r="B132" s="181" t="s">
        <v>35</v>
      </c>
      <c r="C132" s="181" t="s">
        <v>48</v>
      </c>
      <c r="D132" s="181" t="s">
        <v>1800</v>
      </c>
      <c r="E132" s="170" t="s">
        <v>3159</v>
      </c>
      <c r="F132" s="170" t="s">
        <v>1792</v>
      </c>
      <c r="G132" s="182">
        <v>42009</v>
      </c>
      <c r="H132" s="181" t="s">
        <v>1776</v>
      </c>
      <c r="I132" s="181" t="s">
        <v>1777</v>
      </c>
      <c r="J132" s="181" t="s">
        <v>1799</v>
      </c>
      <c r="K132" s="170" t="s">
        <v>16</v>
      </c>
      <c r="L132" s="190">
        <v>150</v>
      </c>
    </row>
    <row r="133" spans="1:12" s="139" customFormat="1" ht="21.75" customHeight="1" x14ac:dyDescent="0.2">
      <c r="A133" s="169" t="s">
        <v>9</v>
      </c>
      <c r="B133" s="170" t="s">
        <v>2243</v>
      </c>
      <c r="C133" s="170" t="s">
        <v>110</v>
      </c>
      <c r="D133" s="181" t="s">
        <v>1589</v>
      </c>
      <c r="E133" s="170" t="s">
        <v>3150</v>
      </c>
      <c r="F133" s="170" t="s">
        <v>1811</v>
      </c>
      <c r="G133" s="182">
        <v>42384</v>
      </c>
      <c r="H133" s="181" t="s">
        <v>1061</v>
      </c>
      <c r="I133" s="181" t="s">
        <v>1815</v>
      </c>
      <c r="J133" s="181" t="s">
        <v>1816</v>
      </c>
      <c r="K133" s="170" t="s">
        <v>16</v>
      </c>
      <c r="L133" s="190">
        <v>261</v>
      </c>
    </row>
    <row r="134" spans="1:12" s="139" customFormat="1" ht="21.75" customHeight="1" x14ac:dyDescent="0.2">
      <c r="A134" s="169" t="s">
        <v>9</v>
      </c>
      <c r="B134" s="181" t="s">
        <v>35</v>
      </c>
      <c r="C134" s="170" t="s">
        <v>48</v>
      </c>
      <c r="D134" s="181" t="s">
        <v>1817</v>
      </c>
      <c r="E134" s="170" t="s">
        <v>3150</v>
      </c>
      <c r="F134" s="170" t="s">
        <v>1811</v>
      </c>
      <c r="G134" s="182">
        <v>42384</v>
      </c>
      <c r="H134" s="181" t="s">
        <v>1776</v>
      </c>
      <c r="I134" s="181" t="s">
        <v>1818</v>
      </c>
      <c r="J134" s="181" t="s">
        <v>1819</v>
      </c>
      <c r="K134" s="170" t="s">
        <v>16</v>
      </c>
      <c r="L134" s="190">
        <v>127.99</v>
      </c>
    </row>
    <row r="135" spans="1:12" s="150" customFormat="1" ht="21.75" customHeight="1" x14ac:dyDescent="0.2">
      <c r="A135" s="169" t="s">
        <v>9</v>
      </c>
      <c r="B135" s="181" t="s">
        <v>35</v>
      </c>
      <c r="C135" s="170" t="s">
        <v>52</v>
      </c>
      <c r="D135" s="181" t="s">
        <v>1820</v>
      </c>
      <c r="E135" s="170" t="s">
        <v>3150</v>
      </c>
      <c r="F135" s="170" t="s">
        <v>1811</v>
      </c>
      <c r="G135" s="182">
        <v>42384</v>
      </c>
      <c r="H135" s="181" t="s">
        <v>1573</v>
      </c>
      <c r="I135" s="181" t="s">
        <v>13</v>
      </c>
      <c r="J135" s="181" t="s">
        <v>1821</v>
      </c>
      <c r="K135" s="170" t="s">
        <v>16</v>
      </c>
      <c r="L135" s="190">
        <v>83.99</v>
      </c>
    </row>
    <row r="136" spans="1:12" s="139" customFormat="1" ht="21.75" customHeight="1" x14ac:dyDescent="0.2">
      <c r="A136" s="169" t="s">
        <v>9</v>
      </c>
      <c r="B136" s="181" t="s">
        <v>35</v>
      </c>
      <c r="C136" s="170" t="s">
        <v>421</v>
      </c>
      <c r="D136" s="181" t="s">
        <v>1822</v>
      </c>
      <c r="E136" s="170" t="s">
        <v>3150</v>
      </c>
      <c r="F136" s="170" t="s">
        <v>1811</v>
      </c>
      <c r="G136" s="182">
        <v>42384</v>
      </c>
      <c r="H136" s="181" t="s">
        <v>1823</v>
      </c>
      <c r="I136" s="181">
        <v>2500</v>
      </c>
      <c r="J136" s="181" t="s">
        <v>1824</v>
      </c>
      <c r="K136" s="170" t="s">
        <v>16</v>
      </c>
      <c r="L136" s="190">
        <v>125</v>
      </c>
    </row>
    <row r="137" spans="1:12" s="139" customFormat="1" ht="21.75" customHeight="1" x14ac:dyDescent="0.2">
      <c r="A137" s="169" t="s">
        <v>9</v>
      </c>
      <c r="B137" s="181" t="s">
        <v>35</v>
      </c>
      <c r="C137" s="181" t="s">
        <v>39</v>
      </c>
      <c r="D137" s="181"/>
      <c r="E137" s="170" t="s">
        <v>3150</v>
      </c>
      <c r="F137" s="170" t="s">
        <v>1811</v>
      </c>
      <c r="G137" s="182">
        <v>42384</v>
      </c>
      <c r="H137" s="181"/>
      <c r="I137" s="181"/>
      <c r="J137" s="181" t="s">
        <v>15</v>
      </c>
      <c r="K137" s="170" t="s">
        <v>16</v>
      </c>
      <c r="L137" s="190">
        <v>2703.81</v>
      </c>
    </row>
    <row r="138" spans="1:12" s="139" customFormat="1" ht="21.75" customHeight="1" x14ac:dyDescent="0.2">
      <c r="A138" s="169" t="s">
        <v>191</v>
      </c>
      <c r="B138" s="181" t="s">
        <v>35</v>
      </c>
      <c r="C138" s="181" t="s">
        <v>971</v>
      </c>
      <c r="D138" s="181" t="s">
        <v>741</v>
      </c>
      <c r="E138" s="170" t="s">
        <v>3159</v>
      </c>
      <c r="F138" s="170">
        <v>1917</v>
      </c>
      <c r="G138" s="182">
        <v>42035</v>
      </c>
      <c r="H138" s="181" t="s">
        <v>897</v>
      </c>
      <c r="I138" s="181" t="s">
        <v>1849</v>
      </c>
      <c r="J138" s="181" t="s">
        <v>1850</v>
      </c>
      <c r="K138" s="170" t="s">
        <v>16</v>
      </c>
      <c r="L138" s="190">
        <v>13472.24</v>
      </c>
    </row>
    <row r="139" spans="1:12" s="139" customFormat="1" ht="21.75" customHeight="1" x14ac:dyDescent="0.2">
      <c r="A139" s="278" t="s">
        <v>34</v>
      </c>
      <c r="B139" s="174" t="s">
        <v>64</v>
      </c>
      <c r="C139" s="174" t="s">
        <v>3145</v>
      </c>
      <c r="D139" s="171" t="s">
        <v>3146</v>
      </c>
      <c r="E139" s="274" t="s">
        <v>1905</v>
      </c>
      <c r="F139" s="174">
        <f>+F138</f>
        <v>1917</v>
      </c>
      <c r="G139" s="175">
        <f>+G138</f>
        <v>42035</v>
      </c>
      <c r="H139" s="171" t="s">
        <v>3147</v>
      </c>
      <c r="I139" s="176" t="s">
        <v>3148</v>
      </c>
      <c r="J139" s="174" t="s">
        <v>3149</v>
      </c>
      <c r="K139" s="174" t="s">
        <v>16</v>
      </c>
      <c r="L139" s="177">
        <f>8620.69*1.16</f>
        <v>10000.000400000001</v>
      </c>
    </row>
    <row r="140" spans="1:12" s="139" customFormat="1" ht="21.75" customHeight="1" x14ac:dyDescent="0.2">
      <c r="A140" s="169" t="s">
        <v>955</v>
      </c>
      <c r="B140" s="181" t="s">
        <v>35</v>
      </c>
      <c r="C140" s="181" t="s">
        <v>1571</v>
      </c>
      <c r="D140" s="181" t="s">
        <v>1979</v>
      </c>
      <c r="E140" s="170" t="s">
        <v>3600</v>
      </c>
      <c r="F140" s="170" t="s">
        <v>1976</v>
      </c>
      <c r="G140" s="182">
        <v>42032</v>
      </c>
      <c r="H140" s="181" t="s">
        <v>93</v>
      </c>
      <c r="I140" s="181" t="s">
        <v>1604</v>
      </c>
      <c r="J140" s="181" t="s">
        <v>1980</v>
      </c>
      <c r="K140" s="170" t="s">
        <v>16</v>
      </c>
      <c r="L140" s="190">
        <v>150</v>
      </c>
    </row>
    <row r="141" spans="1:12" s="139" customFormat="1" ht="21.75" customHeight="1" x14ac:dyDescent="0.2">
      <c r="A141" s="169" t="s">
        <v>208</v>
      </c>
      <c r="B141" s="181" t="s">
        <v>35</v>
      </c>
      <c r="C141" s="181" t="s">
        <v>2041</v>
      </c>
      <c r="D141" s="181"/>
      <c r="E141" s="170" t="s">
        <v>2042</v>
      </c>
      <c r="F141" s="170">
        <v>1995</v>
      </c>
      <c r="G141" s="182">
        <v>42081</v>
      </c>
      <c r="H141" s="181"/>
      <c r="I141" s="181"/>
      <c r="J141" s="181"/>
      <c r="K141" s="170" t="s">
        <v>16</v>
      </c>
      <c r="L141" s="190">
        <v>2766.6</v>
      </c>
    </row>
    <row r="142" spans="1:12" s="139" customFormat="1" ht="21.75" customHeight="1" x14ac:dyDescent="0.2">
      <c r="A142" s="169" t="s">
        <v>208</v>
      </c>
      <c r="B142" s="181" t="s">
        <v>35</v>
      </c>
      <c r="C142" s="181" t="s">
        <v>1768</v>
      </c>
      <c r="D142" s="181"/>
      <c r="E142" s="170" t="s">
        <v>2043</v>
      </c>
      <c r="F142" s="170" t="s">
        <v>2044</v>
      </c>
      <c r="G142" s="182">
        <v>42058</v>
      </c>
      <c r="H142" s="181"/>
      <c r="I142" s="181"/>
      <c r="J142" s="181"/>
      <c r="K142" s="170" t="s">
        <v>16</v>
      </c>
      <c r="L142" s="190">
        <v>8959.58</v>
      </c>
    </row>
    <row r="143" spans="1:12" s="139" customFormat="1" ht="21.75" customHeight="1" x14ac:dyDescent="0.2">
      <c r="A143" s="169" t="s">
        <v>208</v>
      </c>
      <c r="B143" s="181" t="s">
        <v>35</v>
      </c>
      <c r="C143" s="181" t="s">
        <v>36</v>
      </c>
      <c r="D143" s="181"/>
      <c r="E143" s="170" t="s">
        <v>1873</v>
      </c>
      <c r="F143" s="170" t="s">
        <v>2045</v>
      </c>
      <c r="G143" s="182">
        <v>42035</v>
      </c>
      <c r="H143" s="181"/>
      <c r="I143" s="181"/>
      <c r="J143" s="181"/>
      <c r="K143" s="170" t="s">
        <v>16</v>
      </c>
      <c r="L143" s="190">
        <v>4972</v>
      </c>
    </row>
    <row r="144" spans="1:12" s="139" customFormat="1" ht="21.75" customHeight="1" x14ac:dyDescent="0.2">
      <c r="A144" s="169" t="s">
        <v>208</v>
      </c>
      <c r="B144" s="181" t="s">
        <v>35</v>
      </c>
      <c r="C144" s="181" t="s">
        <v>36</v>
      </c>
      <c r="D144" s="181"/>
      <c r="E144" s="170" t="s">
        <v>1873</v>
      </c>
      <c r="F144" s="170" t="s">
        <v>2045</v>
      </c>
      <c r="G144" s="182">
        <v>42035</v>
      </c>
      <c r="H144" s="181"/>
      <c r="I144" s="181"/>
      <c r="J144" s="181"/>
      <c r="K144" s="170" t="s">
        <v>16</v>
      </c>
      <c r="L144" s="190">
        <v>4437</v>
      </c>
    </row>
    <row r="145" spans="1:12" s="139" customFormat="1" ht="21.75" customHeight="1" x14ac:dyDescent="0.2">
      <c r="A145" s="176" t="s">
        <v>2684</v>
      </c>
      <c r="B145" s="170" t="s">
        <v>35</v>
      </c>
      <c r="C145" s="181" t="s">
        <v>36</v>
      </c>
      <c r="D145" s="181"/>
      <c r="E145" s="171" t="s">
        <v>2685</v>
      </c>
      <c r="F145" s="170" t="s">
        <v>2070</v>
      </c>
      <c r="G145" s="182"/>
      <c r="H145" s="181"/>
      <c r="I145" s="181"/>
      <c r="J145" s="181"/>
      <c r="K145" s="170" t="s">
        <v>16</v>
      </c>
      <c r="L145" s="190">
        <v>4143.24</v>
      </c>
    </row>
    <row r="146" spans="1:12" s="139" customFormat="1" ht="21.75" customHeight="1" x14ac:dyDescent="0.2">
      <c r="A146" s="169" t="s">
        <v>922</v>
      </c>
      <c r="B146" s="170" t="s">
        <v>35</v>
      </c>
      <c r="C146" s="181" t="s">
        <v>36</v>
      </c>
      <c r="D146" s="181"/>
      <c r="E146" s="170" t="s">
        <v>3550</v>
      </c>
      <c r="F146" s="170" t="s">
        <v>2107</v>
      </c>
      <c r="G146" s="182">
        <v>42098</v>
      </c>
      <c r="H146" s="181" t="s">
        <v>139</v>
      </c>
      <c r="I146" s="181"/>
      <c r="J146" s="181"/>
      <c r="K146" s="170" t="s">
        <v>16</v>
      </c>
      <c r="L146" s="190">
        <v>8901.14</v>
      </c>
    </row>
    <row r="147" spans="1:12" s="139" customFormat="1" ht="21.75" customHeight="1" x14ac:dyDescent="0.2">
      <c r="A147" s="169" t="s">
        <v>970</v>
      </c>
      <c r="B147" s="170" t="s">
        <v>64</v>
      </c>
      <c r="C147" s="181" t="s">
        <v>121</v>
      </c>
      <c r="D147" s="181"/>
      <c r="E147" s="170" t="s">
        <v>2200</v>
      </c>
      <c r="F147" s="170">
        <v>1920</v>
      </c>
      <c r="G147" s="182">
        <v>42028</v>
      </c>
      <c r="H147" s="181" t="s">
        <v>59</v>
      </c>
      <c r="I147" s="181" t="s">
        <v>13</v>
      </c>
      <c r="J147" s="181" t="s">
        <v>15</v>
      </c>
      <c r="K147" s="170" t="s">
        <v>16</v>
      </c>
      <c r="L147" s="190">
        <v>6500</v>
      </c>
    </row>
    <row r="148" spans="1:12" s="139" customFormat="1" ht="21.75" customHeight="1" x14ac:dyDescent="0.2">
      <c r="A148" s="169" t="s">
        <v>3558</v>
      </c>
      <c r="B148" s="170" t="s">
        <v>61</v>
      </c>
      <c r="C148" s="181" t="s">
        <v>251</v>
      </c>
      <c r="D148" s="181" t="s">
        <v>2302</v>
      </c>
      <c r="E148" s="170" t="s">
        <v>3560</v>
      </c>
      <c r="F148" s="170" t="s">
        <v>2303</v>
      </c>
      <c r="G148" s="182">
        <v>42186</v>
      </c>
      <c r="H148" s="181" t="s">
        <v>1728</v>
      </c>
      <c r="I148" s="170" t="s">
        <v>2304</v>
      </c>
      <c r="J148" s="181" t="s">
        <v>15</v>
      </c>
      <c r="K148" s="170" t="s">
        <v>16</v>
      </c>
      <c r="L148" s="183">
        <v>3249.85</v>
      </c>
    </row>
    <row r="149" spans="1:12" s="139" customFormat="1" ht="21.75" customHeight="1" x14ac:dyDescent="0.2">
      <c r="A149" s="169" t="s">
        <v>9</v>
      </c>
      <c r="B149" s="174" t="s">
        <v>35</v>
      </c>
      <c r="C149" s="174" t="s">
        <v>2855</v>
      </c>
      <c r="D149" s="171"/>
      <c r="E149" s="170" t="s">
        <v>3150</v>
      </c>
      <c r="F149" s="174">
        <v>43</v>
      </c>
      <c r="G149" s="175">
        <v>42541</v>
      </c>
      <c r="H149" s="171" t="s">
        <v>2160</v>
      </c>
      <c r="I149" s="176" t="s">
        <v>2873</v>
      </c>
      <c r="J149" s="174" t="s">
        <v>2874</v>
      </c>
      <c r="K149" s="174" t="s">
        <v>16</v>
      </c>
      <c r="L149" s="177">
        <v>6960</v>
      </c>
    </row>
    <row r="150" spans="1:12" s="139" customFormat="1" ht="21.75" customHeight="1" x14ac:dyDescent="0.2">
      <c r="A150" s="169" t="s">
        <v>9</v>
      </c>
      <c r="B150" s="174" t="s">
        <v>3861</v>
      </c>
      <c r="C150" s="174" t="s">
        <v>2826</v>
      </c>
      <c r="D150" s="171" t="s">
        <v>2875</v>
      </c>
      <c r="E150" s="170" t="s">
        <v>3150</v>
      </c>
      <c r="F150" s="174">
        <v>111</v>
      </c>
      <c r="G150" s="175">
        <v>42615</v>
      </c>
      <c r="H150" s="171" t="s">
        <v>2160</v>
      </c>
      <c r="I150" s="176" t="s">
        <v>2876</v>
      </c>
      <c r="J150" s="174" t="s">
        <v>811</v>
      </c>
      <c r="K150" s="174" t="s">
        <v>16</v>
      </c>
      <c r="L150" s="177">
        <v>6032</v>
      </c>
    </row>
    <row r="151" spans="1:12" s="139" customFormat="1" ht="21.75" customHeight="1" x14ac:dyDescent="0.2">
      <c r="A151" s="279" t="s">
        <v>9</v>
      </c>
      <c r="B151" s="270" t="s">
        <v>35</v>
      </c>
      <c r="C151" s="270" t="s">
        <v>3236</v>
      </c>
      <c r="D151" s="271" t="s">
        <v>3237</v>
      </c>
      <c r="E151" s="271" t="s">
        <v>3238</v>
      </c>
      <c r="F151" s="270">
        <v>11991</v>
      </c>
      <c r="G151" s="272">
        <v>42768</v>
      </c>
      <c r="H151" s="271" t="s">
        <v>93</v>
      </c>
      <c r="I151" s="271" t="s">
        <v>3239</v>
      </c>
      <c r="J151" s="271"/>
      <c r="K151" s="271"/>
      <c r="L151" s="273">
        <f>7148*1.16</f>
        <v>8291.68</v>
      </c>
    </row>
    <row r="152" spans="1:12" s="139" customFormat="1" ht="21.75" customHeight="1" x14ac:dyDescent="0.2">
      <c r="A152" s="169" t="s">
        <v>191</v>
      </c>
      <c r="B152" s="259" t="s">
        <v>35</v>
      </c>
      <c r="C152" s="259" t="s">
        <v>2425</v>
      </c>
      <c r="D152" s="259"/>
      <c r="E152" s="170" t="s">
        <v>3159</v>
      </c>
      <c r="F152" s="259">
        <v>623</v>
      </c>
      <c r="G152" s="260">
        <v>42460</v>
      </c>
      <c r="H152" s="259" t="s">
        <v>41</v>
      </c>
      <c r="I152" s="259" t="s">
        <v>2426</v>
      </c>
      <c r="J152" s="259" t="s">
        <v>15</v>
      </c>
      <c r="K152" s="259" t="s">
        <v>16</v>
      </c>
      <c r="L152" s="261">
        <v>7540</v>
      </c>
    </row>
    <row r="153" spans="1:12" s="139" customFormat="1" ht="21.75" customHeight="1" x14ac:dyDescent="0.2">
      <c r="A153" s="169" t="s">
        <v>191</v>
      </c>
      <c r="B153" s="174" t="s">
        <v>35</v>
      </c>
      <c r="C153" s="174" t="s">
        <v>2072</v>
      </c>
      <c r="D153" s="171"/>
      <c r="E153" s="170" t="s">
        <v>3159</v>
      </c>
      <c r="F153" s="174">
        <v>11758</v>
      </c>
      <c r="G153" s="171">
        <v>18082016</v>
      </c>
      <c r="H153" s="171" t="s">
        <v>139</v>
      </c>
      <c r="I153" s="176"/>
      <c r="J153" s="174"/>
      <c r="K153" s="174" t="s">
        <v>16</v>
      </c>
      <c r="L153" s="177">
        <v>4402.2</v>
      </c>
    </row>
    <row r="154" spans="1:12" s="139" customFormat="1" ht="21.75" customHeight="1" x14ac:dyDescent="0.2">
      <c r="A154" s="169" t="s">
        <v>191</v>
      </c>
      <c r="B154" s="174" t="s">
        <v>35</v>
      </c>
      <c r="C154" s="174" t="s">
        <v>2790</v>
      </c>
      <c r="D154" s="171"/>
      <c r="E154" s="170" t="s">
        <v>3159</v>
      </c>
      <c r="F154" s="174">
        <v>11844</v>
      </c>
      <c r="G154" s="175">
        <v>42654</v>
      </c>
      <c r="H154" s="171" t="s">
        <v>2791</v>
      </c>
      <c r="I154" s="176"/>
      <c r="J154" s="174"/>
      <c r="K154" s="174" t="s">
        <v>16</v>
      </c>
      <c r="L154" s="177">
        <v>7000.6</v>
      </c>
    </row>
    <row r="155" spans="1:12" s="139" customFormat="1" ht="21.75" customHeight="1" x14ac:dyDescent="0.2">
      <c r="A155" s="169" t="s">
        <v>191</v>
      </c>
      <c r="B155" s="174" t="s">
        <v>35</v>
      </c>
      <c r="C155" s="174" t="s">
        <v>2669</v>
      </c>
      <c r="D155" s="171"/>
      <c r="E155" s="170" t="s">
        <v>3159</v>
      </c>
      <c r="F155" s="174">
        <v>715</v>
      </c>
      <c r="G155" s="175">
        <v>42653</v>
      </c>
      <c r="H155" s="171" t="s">
        <v>1278</v>
      </c>
      <c r="I155" s="176" t="s">
        <v>2793</v>
      </c>
      <c r="J155" s="174"/>
      <c r="K155" s="174" t="s">
        <v>16</v>
      </c>
      <c r="L155" s="177">
        <v>6438</v>
      </c>
    </row>
    <row r="156" spans="1:12" s="139" customFormat="1" ht="21.75" customHeight="1" x14ac:dyDescent="0.2">
      <c r="A156" s="169" t="s">
        <v>191</v>
      </c>
      <c r="B156" s="174" t="s">
        <v>35</v>
      </c>
      <c r="C156" s="174" t="s">
        <v>2794</v>
      </c>
      <c r="D156" s="171"/>
      <c r="E156" s="170" t="s">
        <v>3159</v>
      </c>
      <c r="F156" s="174">
        <v>717</v>
      </c>
      <c r="G156" s="175">
        <v>42655</v>
      </c>
      <c r="H156" s="171"/>
      <c r="I156" s="176"/>
      <c r="J156" s="174"/>
      <c r="K156" s="174" t="s">
        <v>16</v>
      </c>
      <c r="L156" s="177">
        <v>6438</v>
      </c>
    </row>
    <row r="157" spans="1:12" s="139" customFormat="1" ht="21.75" customHeight="1" x14ac:dyDescent="0.2">
      <c r="A157" s="169" t="s">
        <v>191</v>
      </c>
      <c r="B157" s="174" t="s">
        <v>35</v>
      </c>
      <c r="C157" s="174" t="s">
        <v>2794</v>
      </c>
      <c r="D157" s="171"/>
      <c r="E157" s="170" t="s">
        <v>3159</v>
      </c>
      <c r="F157" s="174">
        <v>719</v>
      </c>
      <c r="G157" s="175">
        <v>42655</v>
      </c>
      <c r="H157" s="171"/>
      <c r="I157" s="176"/>
      <c r="J157" s="174"/>
      <c r="K157" s="174" t="s">
        <v>16</v>
      </c>
      <c r="L157" s="177">
        <v>6438</v>
      </c>
    </row>
    <row r="158" spans="1:12" s="139" customFormat="1" ht="21.75" customHeight="1" x14ac:dyDescent="0.2">
      <c r="A158" s="169" t="s">
        <v>191</v>
      </c>
      <c r="B158" s="174" t="s">
        <v>3861</v>
      </c>
      <c r="C158" s="174" t="s">
        <v>2795</v>
      </c>
      <c r="D158" s="171"/>
      <c r="E158" s="170" t="s">
        <v>3159</v>
      </c>
      <c r="F158" s="174">
        <v>51</v>
      </c>
      <c r="G158" s="175"/>
      <c r="H158" s="171"/>
      <c r="I158" s="176"/>
      <c r="J158" s="174"/>
      <c r="K158" s="174" t="s">
        <v>16</v>
      </c>
      <c r="L158" s="177">
        <v>23780</v>
      </c>
    </row>
    <row r="159" spans="1:12" s="139" customFormat="1" ht="21.75" customHeight="1" x14ac:dyDescent="0.2">
      <c r="A159" s="169" t="s">
        <v>191</v>
      </c>
      <c r="B159" s="174" t="s">
        <v>64</v>
      </c>
      <c r="C159" s="174" t="s">
        <v>121</v>
      </c>
      <c r="D159" s="171"/>
      <c r="E159" s="170" t="s">
        <v>3159</v>
      </c>
      <c r="F159" s="174">
        <v>716</v>
      </c>
      <c r="G159" s="175">
        <v>42653</v>
      </c>
      <c r="H159" s="171"/>
      <c r="I159" s="176"/>
      <c r="J159" s="174"/>
      <c r="K159" s="174" t="s">
        <v>16</v>
      </c>
      <c r="L159" s="177">
        <v>3364</v>
      </c>
    </row>
    <row r="160" spans="1:12" s="139" customFormat="1" ht="21.75" customHeight="1" x14ac:dyDescent="0.2">
      <c r="A160" s="169" t="s">
        <v>191</v>
      </c>
      <c r="B160" s="174" t="s">
        <v>2215</v>
      </c>
      <c r="C160" s="174" t="s">
        <v>527</v>
      </c>
      <c r="D160" s="171"/>
      <c r="E160" s="170" t="s">
        <v>3159</v>
      </c>
      <c r="F160" s="174">
        <v>50791</v>
      </c>
      <c r="G160" s="175">
        <v>42658</v>
      </c>
      <c r="H160" s="171"/>
      <c r="I160" s="176"/>
      <c r="J160" s="174"/>
      <c r="K160" s="174" t="s">
        <v>16</v>
      </c>
      <c r="L160" s="177">
        <v>3968.18</v>
      </c>
    </row>
    <row r="161" spans="1:12" s="139" customFormat="1" ht="21.75" customHeight="1" x14ac:dyDescent="0.2">
      <c r="A161" s="169" t="s">
        <v>191</v>
      </c>
      <c r="B161" s="174" t="s">
        <v>10</v>
      </c>
      <c r="C161" s="174" t="s">
        <v>1478</v>
      </c>
      <c r="D161" s="171" t="s">
        <v>2798</v>
      </c>
      <c r="E161" s="170" t="s">
        <v>3159</v>
      </c>
      <c r="F161" s="174">
        <f>+F160</f>
        <v>50791</v>
      </c>
      <c r="G161" s="175">
        <v>42675</v>
      </c>
      <c r="H161" s="171" t="s">
        <v>1740</v>
      </c>
      <c r="I161" s="176" t="s">
        <v>2800</v>
      </c>
      <c r="J161" s="174" t="s">
        <v>2801</v>
      </c>
      <c r="K161" s="174" t="s">
        <v>16</v>
      </c>
      <c r="L161" s="177">
        <f>5391.04*1.16</f>
        <v>6253.6063999999997</v>
      </c>
    </row>
    <row r="162" spans="1:12" s="139" customFormat="1" ht="21.75" customHeight="1" x14ac:dyDescent="0.2">
      <c r="A162" s="169" t="s">
        <v>3558</v>
      </c>
      <c r="B162" s="181" t="s">
        <v>35</v>
      </c>
      <c r="C162" s="181" t="s">
        <v>1768</v>
      </c>
      <c r="D162" s="181"/>
      <c r="E162" s="170" t="s">
        <v>3560</v>
      </c>
      <c r="F162" s="170" t="s">
        <v>2046</v>
      </c>
      <c r="G162" s="182">
        <v>42044</v>
      </c>
      <c r="H162" s="181"/>
      <c r="I162" s="181"/>
      <c r="J162" s="181"/>
      <c r="K162" s="170" t="s">
        <v>16</v>
      </c>
      <c r="L162" s="190">
        <v>20499</v>
      </c>
    </row>
    <row r="163" spans="1:12" s="139" customFormat="1" ht="21.75" customHeight="1" x14ac:dyDescent="0.2">
      <c r="A163" s="169" t="s">
        <v>34</v>
      </c>
      <c r="B163" s="170" t="s">
        <v>35</v>
      </c>
      <c r="C163" s="170" t="s">
        <v>39</v>
      </c>
      <c r="D163" s="170" t="s">
        <v>40</v>
      </c>
      <c r="E163" s="258" t="s">
        <v>3156</v>
      </c>
      <c r="F163" s="170">
        <v>814</v>
      </c>
      <c r="G163" s="179">
        <v>41281</v>
      </c>
      <c r="H163" s="170" t="s">
        <v>41</v>
      </c>
      <c r="I163" s="170" t="s">
        <v>42</v>
      </c>
      <c r="J163" s="178" t="s">
        <v>43</v>
      </c>
      <c r="K163" s="170" t="s">
        <v>16</v>
      </c>
      <c r="L163" s="173">
        <v>18862</v>
      </c>
    </row>
    <row r="164" spans="1:12" s="139" customFormat="1" ht="21.75" customHeight="1" x14ac:dyDescent="0.2">
      <c r="A164" s="169" t="s">
        <v>34</v>
      </c>
      <c r="B164" s="170" t="s">
        <v>35</v>
      </c>
      <c r="C164" s="170" t="s">
        <v>44</v>
      </c>
      <c r="D164" s="170" t="s">
        <v>45</v>
      </c>
      <c r="E164" s="258" t="s">
        <v>3156</v>
      </c>
      <c r="F164" s="170">
        <v>814</v>
      </c>
      <c r="G164" s="179">
        <v>41281</v>
      </c>
      <c r="H164" s="170" t="s">
        <v>41</v>
      </c>
      <c r="I164" s="170" t="s">
        <v>46</v>
      </c>
      <c r="J164" s="170" t="s">
        <v>47</v>
      </c>
      <c r="K164" s="170" t="s">
        <v>16</v>
      </c>
      <c r="L164" s="173">
        <v>5000</v>
      </c>
    </row>
    <row r="165" spans="1:12" s="139" customFormat="1" ht="21.75" customHeight="1" x14ac:dyDescent="0.2">
      <c r="A165" s="169" t="s">
        <v>34</v>
      </c>
      <c r="B165" s="170" t="s">
        <v>35</v>
      </c>
      <c r="C165" s="170" t="s">
        <v>48</v>
      </c>
      <c r="D165" s="170" t="s">
        <v>49</v>
      </c>
      <c r="E165" s="258" t="s">
        <v>3156</v>
      </c>
      <c r="F165" s="170">
        <v>814</v>
      </c>
      <c r="G165" s="179">
        <v>41281</v>
      </c>
      <c r="H165" s="170" t="s">
        <v>41</v>
      </c>
      <c r="I165" s="170" t="s">
        <v>50</v>
      </c>
      <c r="J165" s="170" t="s">
        <v>51</v>
      </c>
      <c r="K165" s="170" t="s">
        <v>16</v>
      </c>
      <c r="L165" s="173">
        <v>224</v>
      </c>
    </row>
    <row r="166" spans="1:12" s="139" customFormat="1" ht="21.75" customHeight="1" x14ac:dyDescent="0.2">
      <c r="A166" s="169" t="s">
        <v>34</v>
      </c>
      <c r="B166" s="170" t="s">
        <v>35</v>
      </c>
      <c r="C166" s="170" t="s">
        <v>52</v>
      </c>
      <c r="D166" s="170" t="s">
        <v>53</v>
      </c>
      <c r="E166" s="258" t="s">
        <v>3156</v>
      </c>
      <c r="F166" s="170">
        <v>814</v>
      </c>
      <c r="G166" s="179">
        <v>41281</v>
      </c>
      <c r="H166" s="170" t="s">
        <v>41</v>
      </c>
      <c r="I166" s="170" t="s">
        <v>54</v>
      </c>
      <c r="J166" s="170" t="s">
        <v>55</v>
      </c>
      <c r="K166" s="170" t="s">
        <v>16</v>
      </c>
      <c r="L166" s="173">
        <v>190.59</v>
      </c>
    </row>
    <row r="167" spans="1:12" s="139" customFormat="1" ht="21.75" customHeight="1" x14ac:dyDescent="0.2">
      <c r="A167" s="169" t="s">
        <v>3586</v>
      </c>
      <c r="B167" s="170" t="s">
        <v>35</v>
      </c>
      <c r="C167" s="170" t="s">
        <v>39</v>
      </c>
      <c r="D167" s="170" t="s">
        <v>192</v>
      </c>
      <c r="E167" s="170" t="s">
        <v>847</v>
      </c>
      <c r="F167" s="170">
        <v>5363</v>
      </c>
      <c r="G167" s="179">
        <v>41372</v>
      </c>
      <c r="H167" s="170" t="s">
        <v>93</v>
      </c>
      <c r="I167" s="170" t="s">
        <v>193</v>
      </c>
      <c r="J167" s="170" t="s">
        <v>194</v>
      </c>
      <c r="K167" s="170" t="s">
        <v>16</v>
      </c>
      <c r="L167" s="173">
        <v>7374.99</v>
      </c>
    </row>
    <row r="168" spans="1:12" s="139" customFormat="1" ht="21.75" customHeight="1" x14ac:dyDescent="0.2">
      <c r="A168" s="169" t="s">
        <v>3586</v>
      </c>
      <c r="B168" s="170" t="s">
        <v>35</v>
      </c>
      <c r="C168" s="170" t="s">
        <v>44</v>
      </c>
      <c r="D168" s="170" t="s">
        <v>195</v>
      </c>
      <c r="E168" s="170" t="s">
        <v>847</v>
      </c>
      <c r="F168" s="170">
        <v>5363</v>
      </c>
      <c r="G168" s="179">
        <v>41372</v>
      </c>
      <c r="H168" s="170" t="s">
        <v>93</v>
      </c>
      <c r="I168" s="170" t="s">
        <v>132</v>
      </c>
      <c r="J168" s="170" t="s">
        <v>196</v>
      </c>
      <c r="K168" s="170" t="s">
        <v>16</v>
      </c>
      <c r="L168" s="173">
        <v>7374.99</v>
      </c>
    </row>
    <row r="169" spans="1:12" s="139" customFormat="1" ht="21.75" customHeight="1" x14ac:dyDescent="0.2">
      <c r="A169" s="169" t="s">
        <v>3586</v>
      </c>
      <c r="B169" s="170" t="s">
        <v>35</v>
      </c>
      <c r="C169" s="170" t="s">
        <v>52</v>
      </c>
      <c r="D169" s="170" t="s">
        <v>197</v>
      </c>
      <c r="E169" s="170" t="s">
        <v>847</v>
      </c>
      <c r="F169" s="170">
        <v>5363</v>
      </c>
      <c r="G169" s="179">
        <v>41372</v>
      </c>
      <c r="H169" s="170" t="s">
        <v>93</v>
      </c>
      <c r="I169" s="170" t="s">
        <v>198</v>
      </c>
      <c r="J169" s="170" t="s">
        <v>199</v>
      </c>
      <c r="K169" s="170" t="s">
        <v>16</v>
      </c>
      <c r="L169" s="173">
        <v>100</v>
      </c>
    </row>
    <row r="170" spans="1:12" s="139" customFormat="1" ht="21.75" customHeight="1" x14ac:dyDescent="0.2">
      <c r="A170" s="169" t="s">
        <v>3586</v>
      </c>
      <c r="B170" s="170" t="s">
        <v>35</v>
      </c>
      <c r="C170" s="170" t="s">
        <v>48</v>
      </c>
      <c r="D170" s="170" t="s">
        <v>200</v>
      </c>
      <c r="E170" s="170" t="s">
        <v>847</v>
      </c>
      <c r="F170" s="170">
        <v>5363</v>
      </c>
      <c r="G170" s="179">
        <v>41372</v>
      </c>
      <c r="H170" s="170" t="s">
        <v>93</v>
      </c>
      <c r="I170" s="170" t="s">
        <v>184</v>
      </c>
      <c r="J170" s="170" t="s">
        <v>201</v>
      </c>
      <c r="K170" s="170" t="s">
        <v>16</v>
      </c>
      <c r="L170" s="173">
        <v>150</v>
      </c>
    </row>
    <row r="171" spans="1:12" s="139" customFormat="1" ht="21.75" customHeight="1" x14ac:dyDescent="0.2">
      <c r="A171" s="169" t="s">
        <v>237</v>
      </c>
      <c r="B171" s="170" t="s">
        <v>10</v>
      </c>
      <c r="C171" s="170" t="s">
        <v>238</v>
      </c>
      <c r="D171" s="170" t="s">
        <v>239</v>
      </c>
      <c r="E171" s="170" t="s">
        <v>240</v>
      </c>
      <c r="F171" s="178" t="s">
        <v>241</v>
      </c>
      <c r="G171" s="179">
        <v>41380</v>
      </c>
      <c r="H171" s="170" t="s">
        <v>242</v>
      </c>
      <c r="I171" s="170" t="s">
        <v>13</v>
      </c>
      <c r="J171" s="170" t="s">
        <v>15</v>
      </c>
      <c r="K171" s="170" t="s">
        <v>16</v>
      </c>
      <c r="L171" s="173">
        <v>1854.84</v>
      </c>
    </row>
    <row r="172" spans="1:12" s="139" customFormat="1" ht="21.75" customHeight="1" x14ac:dyDescent="0.2">
      <c r="A172" s="169" t="s">
        <v>237</v>
      </c>
      <c r="B172" s="170" t="s">
        <v>21</v>
      </c>
      <c r="C172" s="170" t="s">
        <v>243</v>
      </c>
      <c r="D172" s="170" t="s">
        <v>244</v>
      </c>
      <c r="E172" s="170" t="s">
        <v>240</v>
      </c>
      <c r="F172" s="178" t="s">
        <v>245</v>
      </c>
      <c r="G172" s="179">
        <v>41373</v>
      </c>
      <c r="H172" s="170" t="s">
        <v>248</v>
      </c>
      <c r="I172" s="170" t="s">
        <v>249</v>
      </c>
      <c r="J172" s="170">
        <v>8080802</v>
      </c>
      <c r="K172" s="170" t="s">
        <v>16</v>
      </c>
      <c r="L172" s="173">
        <v>7228.35</v>
      </c>
    </row>
    <row r="173" spans="1:12" s="139" customFormat="1" ht="21.75" customHeight="1" x14ac:dyDescent="0.2">
      <c r="A173" s="169" t="s">
        <v>237</v>
      </c>
      <c r="B173" s="170" t="s">
        <v>21</v>
      </c>
      <c r="C173" s="170" t="s">
        <v>243</v>
      </c>
      <c r="D173" s="170" t="s">
        <v>244</v>
      </c>
      <c r="E173" s="170" t="s">
        <v>240</v>
      </c>
      <c r="F173" s="178" t="s">
        <v>245</v>
      </c>
      <c r="G173" s="179">
        <v>41373</v>
      </c>
      <c r="H173" s="170" t="s">
        <v>248</v>
      </c>
      <c r="I173" s="170" t="s">
        <v>249</v>
      </c>
      <c r="J173" s="170">
        <v>8081305</v>
      </c>
      <c r="K173" s="170" t="s">
        <v>16</v>
      </c>
      <c r="L173" s="173">
        <v>7262.76</v>
      </c>
    </row>
    <row r="174" spans="1:12" s="139" customFormat="1" ht="21.75" customHeight="1" x14ac:dyDescent="0.2">
      <c r="A174" s="169" t="s">
        <v>237</v>
      </c>
      <c r="B174" s="170" t="s">
        <v>21</v>
      </c>
      <c r="C174" s="170" t="s">
        <v>243</v>
      </c>
      <c r="D174" s="170" t="s">
        <v>244</v>
      </c>
      <c r="E174" s="170" t="s">
        <v>240</v>
      </c>
      <c r="F174" s="178" t="s">
        <v>245</v>
      </c>
      <c r="G174" s="179">
        <v>41373</v>
      </c>
      <c r="H174" s="170" t="s">
        <v>248</v>
      </c>
      <c r="I174" s="170" t="s">
        <v>249</v>
      </c>
      <c r="J174" s="170">
        <v>8082093</v>
      </c>
      <c r="K174" s="170" t="s">
        <v>16</v>
      </c>
      <c r="L174" s="173">
        <v>7262.76</v>
      </c>
    </row>
    <row r="175" spans="1:12" s="139" customFormat="1" ht="21.75" customHeight="1" x14ac:dyDescent="0.2">
      <c r="A175" s="169" t="s">
        <v>416</v>
      </c>
      <c r="B175" s="170" t="s">
        <v>35</v>
      </c>
      <c r="C175" s="170" t="s">
        <v>116</v>
      </c>
      <c r="D175" s="170" t="s">
        <v>419</v>
      </c>
      <c r="E175" s="170" t="s">
        <v>417</v>
      </c>
      <c r="F175" s="170">
        <v>5360</v>
      </c>
      <c r="G175" s="179">
        <v>41372</v>
      </c>
      <c r="H175" s="170" t="s">
        <v>93</v>
      </c>
      <c r="I175" s="170"/>
      <c r="J175" s="170" t="s">
        <v>15</v>
      </c>
      <c r="K175" s="170" t="s">
        <v>16</v>
      </c>
      <c r="L175" s="173">
        <v>7540</v>
      </c>
    </row>
    <row r="176" spans="1:12" s="139" customFormat="1" ht="21.75" customHeight="1" x14ac:dyDescent="0.2">
      <c r="A176" s="169" t="s">
        <v>416</v>
      </c>
      <c r="B176" s="174" t="s">
        <v>35</v>
      </c>
      <c r="C176" s="174" t="s">
        <v>2072</v>
      </c>
      <c r="D176" s="171" t="s">
        <v>2892</v>
      </c>
      <c r="E176" s="170" t="s">
        <v>417</v>
      </c>
      <c r="F176" s="174">
        <v>11916</v>
      </c>
      <c r="G176" s="175">
        <v>42702</v>
      </c>
      <c r="H176" s="171" t="s">
        <v>212</v>
      </c>
      <c r="I176" s="176" t="s">
        <v>2893</v>
      </c>
      <c r="J176" s="174" t="s">
        <v>3113</v>
      </c>
      <c r="K176" s="174" t="s">
        <v>16</v>
      </c>
      <c r="L176" s="177">
        <f>2898*1.16</f>
        <v>3361.68</v>
      </c>
    </row>
    <row r="177" spans="1:12" s="139" customFormat="1" ht="21.75" customHeight="1" x14ac:dyDescent="0.2">
      <c r="A177" s="169" t="s">
        <v>420</v>
      </c>
      <c r="B177" s="170" t="s">
        <v>35</v>
      </c>
      <c r="C177" s="170" t="s">
        <v>421</v>
      </c>
      <c r="D177" s="170" t="s">
        <v>422</v>
      </c>
      <c r="E177" s="259" t="s">
        <v>1662</v>
      </c>
      <c r="F177" s="170">
        <v>5371</v>
      </c>
      <c r="G177" s="179">
        <v>41372</v>
      </c>
      <c r="H177" s="170" t="s">
        <v>93</v>
      </c>
      <c r="I177" s="170" t="s">
        <v>423</v>
      </c>
      <c r="J177" s="170" t="s">
        <v>424</v>
      </c>
      <c r="K177" s="170" t="s">
        <v>16</v>
      </c>
      <c r="L177" s="173">
        <v>100</v>
      </c>
    </row>
    <row r="178" spans="1:12" s="139" customFormat="1" ht="21.75" customHeight="1" x14ac:dyDescent="0.2">
      <c r="A178" s="169" t="s">
        <v>420</v>
      </c>
      <c r="B178" s="170" t="s">
        <v>35</v>
      </c>
      <c r="C178" s="170" t="s">
        <v>39</v>
      </c>
      <c r="D178" s="170" t="s">
        <v>425</v>
      </c>
      <c r="E178" s="259" t="s">
        <v>1662</v>
      </c>
      <c r="F178" s="170">
        <v>5371</v>
      </c>
      <c r="G178" s="179">
        <v>41372</v>
      </c>
      <c r="H178" s="170" t="s">
        <v>93</v>
      </c>
      <c r="I178" s="170" t="s">
        <v>426</v>
      </c>
      <c r="J178" s="170" t="s">
        <v>427</v>
      </c>
      <c r="K178" s="170" t="s">
        <v>16</v>
      </c>
      <c r="L178" s="173">
        <v>5266.56</v>
      </c>
    </row>
    <row r="179" spans="1:12" s="139" customFormat="1" ht="21.75" customHeight="1" x14ac:dyDescent="0.2">
      <c r="A179" s="169" t="s">
        <v>428</v>
      </c>
      <c r="B179" s="170" t="s">
        <v>35</v>
      </c>
      <c r="C179" s="170" t="s">
        <v>116</v>
      </c>
      <c r="D179" s="170" t="s">
        <v>429</v>
      </c>
      <c r="E179" s="258" t="s">
        <v>3152</v>
      </c>
      <c r="F179" s="170">
        <v>5241</v>
      </c>
      <c r="G179" s="179">
        <v>41303</v>
      </c>
      <c r="H179" s="170" t="s">
        <v>93</v>
      </c>
      <c r="I179" s="170" t="s">
        <v>381</v>
      </c>
      <c r="J179" s="170" t="s">
        <v>430</v>
      </c>
      <c r="K179" s="170" t="s">
        <v>16</v>
      </c>
      <c r="L179" s="173">
        <v>7018</v>
      </c>
    </row>
    <row r="180" spans="1:12" s="139" customFormat="1" ht="21.75" customHeight="1" x14ac:dyDescent="0.2">
      <c r="A180" s="169" t="s">
        <v>428</v>
      </c>
      <c r="B180" s="170" t="s">
        <v>35</v>
      </c>
      <c r="C180" s="170" t="s">
        <v>48</v>
      </c>
      <c r="D180" s="170" t="s">
        <v>431</v>
      </c>
      <c r="E180" s="258" t="s">
        <v>3152</v>
      </c>
      <c r="F180" s="170">
        <v>5241</v>
      </c>
      <c r="G180" s="179">
        <v>41303</v>
      </c>
      <c r="H180" s="170" t="s">
        <v>93</v>
      </c>
      <c r="I180" s="170" t="s">
        <v>130</v>
      </c>
      <c r="J180" s="170" t="s">
        <v>432</v>
      </c>
      <c r="K180" s="170" t="s">
        <v>16</v>
      </c>
      <c r="L180" s="173">
        <v>348</v>
      </c>
    </row>
    <row r="181" spans="1:12" s="139" customFormat="1" ht="21.75" customHeight="1" x14ac:dyDescent="0.2">
      <c r="A181" s="169" t="s">
        <v>428</v>
      </c>
      <c r="B181" s="170" t="s">
        <v>35</v>
      </c>
      <c r="C181" s="170" t="s">
        <v>433</v>
      </c>
      <c r="D181" s="170" t="s">
        <v>434</v>
      </c>
      <c r="E181" s="258" t="s">
        <v>3152</v>
      </c>
      <c r="F181" s="170">
        <v>5241</v>
      </c>
      <c r="G181" s="179">
        <v>41303</v>
      </c>
      <c r="H181" s="170" t="s">
        <v>93</v>
      </c>
      <c r="I181" s="170" t="s">
        <v>130</v>
      </c>
      <c r="J181" s="170" t="s">
        <v>435</v>
      </c>
      <c r="K181" s="170" t="s">
        <v>16</v>
      </c>
      <c r="L181" s="173">
        <v>174</v>
      </c>
    </row>
    <row r="182" spans="1:12" s="139" customFormat="1" ht="21.75" customHeight="1" x14ac:dyDescent="0.2">
      <c r="A182" s="169" t="s">
        <v>3558</v>
      </c>
      <c r="B182" s="170" t="s">
        <v>35</v>
      </c>
      <c r="C182" s="170" t="s">
        <v>116</v>
      </c>
      <c r="D182" s="280" t="s">
        <v>3567</v>
      </c>
      <c r="E182" s="170" t="s">
        <v>3560</v>
      </c>
      <c r="F182" s="178" t="s">
        <v>444</v>
      </c>
      <c r="G182" s="179">
        <v>41347</v>
      </c>
      <c r="H182" s="170" t="s">
        <v>93</v>
      </c>
      <c r="I182" s="170">
        <v>1105</v>
      </c>
      <c r="J182" s="170" t="s">
        <v>445</v>
      </c>
      <c r="K182" s="170" t="s">
        <v>16</v>
      </c>
      <c r="L182" s="173">
        <v>8990</v>
      </c>
    </row>
    <row r="183" spans="1:12" s="139" customFormat="1" ht="21.75" customHeight="1" x14ac:dyDescent="0.2">
      <c r="A183" s="169" t="s">
        <v>446</v>
      </c>
      <c r="B183" s="170" t="s">
        <v>35</v>
      </c>
      <c r="C183" s="170" t="s">
        <v>52</v>
      </c>
      <c r="D183" s="170" t="s">
        <v>450</v>
      </c>
      <c r="E183" s="170" t="s">
        <v>3151</v>
      </c>
      <c r="F183" s="178" t="s">
        <v>447</v>
      </c>
      <c r="G183" s="179">
        <v>41402</v>
      </c>
      <c r="H183" s="170" t="s">
        <v>93</v>
      </c>
      <c r="I183" s="170" t="s">
        <v>374</v>
      </c>
      <c r="J183" s="170" t="s">
        <v>451</v>
      </c>
      <c r="K183" s="170" t="s">
        <v>16</v>
      </c>
      <c r="L183" s="173">
        <v>100</v>
      </c>
    </row>
    <row r="184" spans="1:12" s="139" customFormat="1" ht="21.75" customHeight="1" x14ac:dyDescent="0.2">
      <c r="A184" s="169" t="s">
        <v>446</v>
      </c>
      <c r="B184" s="170" t="s">
        <v>35</v>
      </c>
      <c r="C184" s="170" t="s">
        <v>116</v>
      </c>
      <c r="D184" s="170" t="s">
        <v>452</v>
      </c>
      <c r="E184" s="170" t="s">
        <v>3151</v>
      </c>
      <c r="F184" s="178" t="s">
        <v>447</v>
      </c>
      <c r="G184" s="179">
        <v>41402</v>
      </c>
      <c r="H184" s="170" t="s">
        <v>93</v>
      </c>
      <c r="I184" s="170" t="s">
        <v>453</v>
      </c>
      <c r="J184" s="170" t="s">
        <v>454</v>
      </c>
      <c r="K184" s="170" t="s">
        <v>16</v>
      </c>
      <c r="L184" s="173">
        <v>10188.84</v>
      </c>
    </row>
    <row r="185" spans="1:12" s="139" customFormat="1" ht="21.75" customHeight="1" x14ac:dyDescent="0.2">
      <c r="A185" s="169" t="s">
        <v>455</v>
      </c>
      <c r="B185" s="170" t="s">
        <v>61</v>
      </c>
      <c r="C185" s="170" t="s">
        <v>456</v>
      </c>
      <c r="D185" s="170" t="s">
        <v>457</v>
      </c>
      <c r="E185" s="170" t="s">
        <v>458</v>
      </c>
      <c r="F185" s="178" t="s">
        <v>459</v>
      </c>
      <c r="G185" s="179">
        <v>41401</v>
      </c>
      <c r="H185" s="170" t="s">
        <v>460</v>
      </c>
      <c r="I185" s="170" t="s">
        <v>461</v>
      </c>
      <c r="J185" s="170" t="s">
        <v>15</v>
      </c>
      <c r="K185" s="170" t="s">
        <v>16</v>
      </c>
      <c r="L185" s="173">
        <v>684.4</v>
      </c>
    </row>
    <row r="186" spans="1:12" s="139" customFormat="1" ht="21.75" customHeight="1" x14ac:dyDescent="0.2">
      <c r="A186" s="169" t="s">
        <v>455</v>
      </c>
      <c r="B186" s="170" t="s">
        <v>61</v>
      </c>
      <c r="C186" s="170" t="s">
        <v>1244</v>
      </c>
      <c r="D186" s="170" t="s">
        <v>462</v>
      </c>
      <c r="E186" s="170" t="s">
        <v>463</v>
      </c>
      <c r="F186" s="178" t="s">
        <v>459</v>
      </c>
      <c r="G186" s="179">
        <v>41401</v>
      </c>
      <c r="H186" s="170" t="s">
        <v>464</v>
      </c>
      <c r="I186" s="170" t="s">
        <v>83</v>
      </c>
      <c r="J186" s="170" t="s">
        <v>15</v>
      </c>
      <c r="K186" s="170" t="s">
        <v>16</v>
      </c>
      <c r="L186" s="173">
        <v>3358.2</v>
      </c>
    </row>
    <row r="187" spans="1:12" s="139" customFormat="1" ht="21.75" customHeight="1" x14ac:dyDescent="0.2">
      <c r="A187" s="169" t="s">
        <v>455</v>
      </c>
      <c r="B187" s="170" t="s">
        <v>35</v>
      </c>
      <c r="C187" s="170" t="s">
        <v>116</v>
      </c>
      <c r="D187" s="170" t="s">
        <v>429</v>
      </c>
      <c r="E187" s="170" t="s">
        <v>465</v>
      </c>
      <c r="F187" s="170">
        <v>852</v>
      </c>
      <c r="G187" s="179">
        <v>41334</v>
      </c>
      <c r="H187" s="170" t="s">
        <v>206</v>
      </c>
      <c r="I187" s="170" t="s">
        <v>466</v>
      </c>
      <c r="J187" s="170" t="s">
        <v>467</v>
      </c>
      <c r="K187" s="170" t="s">
        <v>16</v>
      </c>
      <c r="L187" s="173">
        <v>12498.4</v>
      </c>
    </row>
    <row r="188" spans="1:12" s="139" customFormat="1" ht="21.75" customHeight="1" x14ac:dyDescent="0.2">
      <c r="A188" s="169" t="s">
        <v>455</v>
      </c>
      <c r="B188" s="170" t="s">
        <v>35</v>
      </c>
      <c r="C188" s="170" t="s">
        <v>48</v>
      </c>
      <c r="D188" s="170" t="s">
        <v>431</v>
      </c>
      <c r="E188" s="170" t="s">
        <v>465</v>
      </c>
      <c r="F188" s="170">
        <v>852</v>
      </c>
      <c r="G188" s="179">
        <v>41334</v>
      </c>
      <c r="H188" s="170" t="s">
        <v>206</v>
      </c>
      <c r="I188" s="170" t="s">
        <v>13</v>
      </c>
      <c r="J188" s="170">
        <v>21006295</v>
      </c>
      <c r="K188" s="170" t="s">
        <v>16</v>
      </c>
      <c r="L188" s="173">
        <v>150</v>
      </c>
    </row>
    <row r="189" spans="1:12" s="139" customFormat="1" ht="21.75" customHeight="1" x14ac:dyDescent="0.2">
      <c r="A189" s="169" t="s">
        <v>455</v>
      </c>
      <c r="B189" s="170" t="s">
        <v>35</v>
      </c>
      <c r="C189" s="170" t="s">
        <v>52</v>
      </c>
      <c r="D189" s="170" t="s">
        <v>450</v>
      </c>
      <c r="E189" s="170" t="s">
        <v>465</v>
      </c>
      <c r="F189" s="170">
        <v>852</v>
      </c>
      <c r="G189" s="179">
        <v>41334</v>
      </c>
      <c r="H189" s="170" t="s">
        <v>206</v>
      </c>
      <c r="I189" s="170" t="s">
        <v>13</v>
      </c>
      <c r="J189" s="170">
        <v>20832580</v>
      </c>
      <c r="K189" s="170" t="s">
        <v>16</v>
      </c>
      <c r="L189" s="173">
        <v>100</v>
      </c>
    </row>
    <row r="190" spans="1:12" s="139" customFormat="1" ht="21.75" customHeight="1" x14ac:dyDescent="0.2">
      <c r="A190" s="169" t="s">
        <v>510</v>
      </c>
      <c r="B190" s="170" t="s">
        <v>35</v>
      </c>
      <c r="C190" s="170" t="s">
        <v>511</v>
      </c>
      <c r="D190" s="170" t="s">
        <v>512</v>
      </c>
      <c r="E190" s="258" t="s">
        <v>3160</v>
      </c>
      <c r="F190" s="170">
        <v>809</v>
      </c>
      <c r="G190" s="172">
        <v>41216</v>
      </c>
      <c r="H190" s="170" t="s">
        <v>206</v>
      </c>
      <c r="I190" s="170" t="s">
        <v>513</v>
      </c>
      <c r="J190" s="170" t="s">
        <v>402</v>
      </c>
      <c r="K190" s="170" t="s">
        <v>77</v>
      </c>
      <c r="L190" s="173">
        <v>6959.99</v>
      </c>
    </row>
    <row r="191" spans="1:12" s="139" customFormat="1" ht="21.75" customHeight="1" x14ac:dyDescent="0.2">
      <c r="A191" s="169" t="s">
        <v>510</v>
      </c>
      <c r="B191" s="170" t="s">
        <v>35</v>
      </c>
      <c r="C191" s="170" t="s">
        <v>203</v>
      </c>
      <c r="D191" s="170" t="s">
        <v>518</v>
      </c>
      <c r="E191" s="258" t="s">
        <v>3160</v>
      </c>
      <c r="F191" s="170">
        <v>848</v>
      </c>
      <c r="G191" s="179">
        <v>41319</v>
      </c>
      <c r="H191" s="170" t="s">
        <v>93</v>
      </c>
      <c r="I191" s="170" t="s">
        <v>519</v>
      </c>
      <c r="J191" s="192" t="s">
        <v>520</v>
      </c>
      <c r="K191" s="170" t="s">
        <v>16</v>
      </c>
      <c r="L191" s="173">
        <v>9000</v>
      </c>
    </row>
    <row r="192" spans="1:12" s="150" customFormat="1" ht="21.75" customHeight="1" x14ac:dyDescent="0.2">
      <c r="A192" s="169" t="s">
        <v>2460</v>
      </c>
      <c r="B192" s="170" t="s">
        <v>2211</v>
      </c>
      <c r="C192" s="170" t="s">
        <v>100</v>
      </c>
      <c r="D192" s="170" t="s">
        <v>561</v>
      </c>
      <c r="E192" s="170" t="s">
        <v>3562</v>
      </c>
      <c r="F192" s="178" t="s">
        <v>560</v>
      </c>
      <c r="G192" s="179">
        <v>41295</v>
      </c>
      <c r="H192" s="170" t="s">
        <v>307</v>
      </c>
      <c r="I192" s="170" t="s">
        <v>308</v>
      </c>
      <c r="J192" s="170" t="s">
        <v>562</v>
      </c>
      <c r="K192" s="170" t="s">
        <v>16</v>
      </c>
      <c r="L192" s="173">
        <v>4466</v>
      </c>
    </row>
    <row r="193" spans="1:12" s="150" customFormat="1" ht="21.75" customHeight="1" x14ac:dyDescent="0.2">
      <c r="A193" s="169" t="s">
        <v>2460</v>
      </c>
      <c r="B193" s="170" t="s">
        <v>2211</v>
      </c>
      <c r="C193" s="170" t="s">
        <v>100</v>
      </c>
      <c r="D193" s="170" t="s">
        <v>565</v>
      </c>
      <c r="E193" s="170" t="s">
        <v>3562</v>
      </c>
      <c r="F193" s="178" t="s">
        <v>560</v>
      </c>
      <c r="G193" s="179">
        <v>41295</v>
      </c>
      <c r="H193" s="170" t="s">
        <v>307</v>
      </c>
      <c r="I193" s="170" t="s">
        <v>308</v>
      </c>
      <c r="J193" s="170" t="s">
        <v>566</v>
      </c>
      <c r="K193" s="170" t="s">
        <v>16</v>
      </c>
      <c r="L193" s="173">
        <v>4466</v>
      </c>
    </row>
    <row r="194" spans="1:12" s="139" customFormat="1" ht="21.75" customHeight="1" x14ac:dyDescent="0.2">
      <c r="A194" s="169" t="s">
        <v>3193</v>
      </c>
      <c r="B194" s="170" t="s">
        <v>61</v>
      </c>
      <c r="C194" s="170" t="s">
        <v>1213</v>
      </c>
      <c r="D194" s="170" t="s">
        <v>572</v>
      </c>
      <c r="E194" s="170"/>
      <c r="F194" s="170">
        <v>91</v>
      </c>
      <c r="G194" s="179">
        <v>41495</v>
      </c>
      <c r="H194" s="170" t="s">
        <v>82</v>
      </c>
      <c r="I194" s="170" t="s">
        <v>13</v>
      </c>
      <c r="J194" s="170" t="s">
        <v>15</v>
      </c>
      <c r="K194" s="170" t="s">
        <v>16</v>
      </c>
      <c r="L194" s="180">
        <v>18734</v>
      </c>
    </row>
    <row r="195" spans="1:12" s="139" customFormat="1" ht="21.75" customHeight="1" x14ac:dyDescent="0.2">
      <c r="A195" s="169" t="s">
        <v>580</v>
      </c>
      <c r="B195" s="259" t="s">
        <v>35</v>
      </c>
      <c r="C195" s="259" t="s">
        <v>589</v>
      </c>
      <c r="D195" s="259" t="s">
        <v>590</v>
      </c>
      <c r="E195" s="259" t="s">
        <v>591</v>
      </c>
      <c r="F195" s="259">
        <v>11546</v>
      </c>
      <c r="G195" s="260">
        <v>42382</v>
      </c>
      <c r="H195" s="259" t="s">
        <v>139</v>
      </c>
      <c r="I195" s="259" t="s">
        <v>592</v>
      </c>
      <c r="J195" s="281" t="s">
        <v>3576</v>
      </c>
      <c r="K195" s="259" t="s">
        <v>16</v>
      </c>
      <c r="L195" s="261">
        <v>3615.72</v>
      </c>
    </row>
    <row r="196" spans="1:12" s="139" customFormat="1" ht="21.75" customHeight="1" x14ac:dyDescent="0.2">
      <c r="A196" s="169" t="s">
        <v>593</v>
      </c>
      <c r="B196" s="170" t="s">
        <v>35</v>
      </c>
      <c r="C196" s="170" t="s">
        <v>52</v>
      </c>
      <c r="D196" s="170" t="s">
        <v>598</v>
      </c>
      <c r="E196" s="171" t="s">
        <v>2927</v>
      </c>
      <c r="F196" s="178" t="s">
        <v>599</v>
      </c>
      <c r="G196" s="179">
        <v>41456</v>
      </c>
      <c r="H196" s="170" t="s">
        <v>93</v>
      </c>
      <c r="I196" s="170" t="s">
        <v>600</v>
      </c>
      <c r="J196" s="170" t="s">
        <v>601</v>
      </c>
      <c r="K196" s="170" t="s">
        <v>16</v>
      </c>
      <c r="L196" s="180">
        <v>100</v>
      </c>
    </row>
    <row r="197" spans="1:12" s="139" customFormat="1" ht="21.75" customHeight="1" x14ac:dyDescent="0.2">
      <c r="A197" s="169" t="s">
        <v>593</v>
      </c>
      <c r="B197" s="170" t="s">
        <v>35</v>
      </c>
      <c r="C197" s="170" t="s">
        <v>48</v>
      </c>
      <c r="D197" s="170" t="s">
        <v>602</v>
      </c>
      <c r="E197" s="171" t="s">
        <v>2927</v>
      </c>
      <c r="F197" s="178" t="s">
        <v>599</v>
      </c>
      <c r="G197" s="179">
        <v>41456</v>
      </c>
      <c r="H197" s="170" t="s">
        <v>93</v>
      </c>
      <c r="I197" s="170" t="s">
        <v>603</v>
      </c>
      <c r="J197" s="170" t="s">
        <v>604</v>
      </c>
      <c r="K197" s="170" t="s">
        <v>16</v>
      </c>
      <c r="L197" s="180">
        <v>150</v>
      </c>
    </row>
    <row r="198" spans="1:12" s="139" customFormat="1" ht="21.75" customHeight="1" x14ac:dyDescent="0.2">
      <c r="A198" s="169" t="s">
        <v>593</v>
      </c>
      <c r="B198" s="170" t="s">
        <v>35</v>
      </c>
      <c r="C198" s="170" t="s">
        <v>116</v>
      </c>
      <c r="D198" s="170" t="s">
        <v>605</v>
      </c>
      <c r="E198" s="171" t="s">
        <v>2927</v>
      </c>
      <c r="F198" s="178" t="s">
        <v>599</v>
      </c>
      <c r="G198" s="179">
        <v>41456</v>
      </c>
      <c r="H198" s="170" t="s">
        <v>93</v>
      </c>
      <c r="I198" s="170" t="s">
        <v>606</v>
      </c>
      <c r="J198" s="170" t="s">
        <v>607</v>
      </c>
      <c r="K198" s="170" t="s">
        <v>16</v>
      </c>
      <c r="L198" s="180">
        <v>8084.97</v>
      </c>
    </row>
    <row r="199" spans="1:12" s="139" customFormat="1" ht="21.75" customHeight="1" x14ac:dyDescent="0.2">
      <c r="A199" s="169" t="s">
        <v>593</v>
      </c>
      <c r="B199" s="170" t="s">
        <v>35</v>
      </c>
      <c r="C199" s="170" t="s">
        <v>52</v>
      </c>
      <c r="D199" s="170" t="s">
        <v>608</v>
      </c>
      <c r="E199" s="171" t="s">
        <v>2927</v>
      </c>
      <c r="F199" s="178" t="s">
        <v>609</v>
      </c>
      <c r="G199" s="179">
        <v>41402</v>
      </c>
      <c r="H199" s="170" t="s">
        <v>206</v>
      </c>
      <c r="I199" s="170" t="s">
        <v>610</v>
      </c>
      <c r="J199" s="282" t="s">
        <v>611</v>
      </c>
      <c r="K199" s="170" t="s">
        <v>16</v>
      </c>
      <c r="L199" s="180">
        <v>100</v>
      </c>
    </row>
    <row r="200" spans="1:12" s="139" customFormat="1" ht="21.75" customHeight="1" x14ac:dyDescent="0.2">
      <c r="A200" s="169" t="s">
        <v>34</v>
      </c>
      <c r="B200" s="170" t="s">
        <v>61</v>
      </c>
      <c r="C200" s="170" t="s">
        <v>616</v>
      </c>
      <c r="D200" s="170" t="s">
        <v>617</v>
      </c>
      <c r="E200" s="170" t="s">
        <v>1905</v>
      </c>
      <c r="F200" s="170">
        <v>5664</v>
      </c>
      <c r="G200" s="179">
        <v>41505</v>
      </c>
      <c r="H200" s="170" t="s">
        <v>13</v>
      </c>
      <c r="I200" s="170" t="s">
        <v>618</v>
      </c>
      <c r="J200" s="170" t="s">
        <v>15</v>
      </c>
      <c r="K200" s="170" t="s">
        <v>16</v>
      </c>
      <c r="L200" s="173">
        <v>1102</v>
      </c>
    </row>
    <row r="201" spans="1:12" s="139" customFormat="1" ht="21.75" customHeight="1" x14ac:dyDescent="0.2">
      <c r="A201" s="169" t="s">
        <v>221</v>
      </c>
      <c r="B201" s="170" t="s">
        <v>10</v>
      </c>
      <c r="C201" s="170" t="s">
        <v>765</v>
      </c>
      <c r="D201" s="170" t="s">
        <v>766</v>
      </c>
      <c r="E201" s="171" t="s">
        <v>2838</v>
      </c>
      <c r="F201" s="170" t="s">
        <v>767</v>
      </c>
      <c r="G201" s="172">
        <v>41596</v>
      </c>
      <c r="H201" s="170" t="s">
        <v>68</v>
      </c>
      <c r="I201" s="170" t="s">
        <v>768</v>
      </c>
      <c r="J201" s="170">
        <v>21409254</v>
      </c>
      <c r="K201" s="170" t="s">
        <v>16</v>
      </c>
      <c r="L201" s="173">
        <v>949</v>
      </c>
    </row>
    <row r="202" spans="1:12" s="139" customFormat="1" ht="21.75" customHeight="1" x14ac:dyDescent="0.2">
      <c r="A202" s="169" t="s">
        <v>221</v>
      </c>
      <c r="B202" s="170" t="s">
        <v>10</v>
      </c>
      <c r="C202" s="170" t="s">
        <v>765</v>
      </c>
      <c r="D202" s="170" t="s">
        <v>771</v>
      </c>
      <c r="E202" s="171" t="s">
        <v>2838</v>
      </c>
      <c r="F202" s="170" t="s">
        <v>770</v>
      </c>
      <c r="G202" s="172">
        <v>41596</v>
      </c>
      <c r="H202" s="170" t="s">
        <v>68</v>
      </c>
      <c r="I202" s="170" t="s">
        <v>768</v>
      </c>
      <c r="J202" s="170">
        <v>21433004</v>
      </c>
      <c r="K202" s="170" t="s">
        <v>16</v>
      </c>
      <c r="L202" s="173">
        <v>949</v>
      </c>
    </row>
    <row r="203" spans="1:12" s="139" customFormat="1" ht="21.75" customHeight="1" x14ac:dyDescent="0.2">
      <c r="A203" s="169" t="s">
        <v>221</v>
      </c>
      <c r="B203" s="170" t="s">
        <v>10</v>
      </c>
      <c r="C203" s="170" t="s">
        <v>765</v>
      </c>
      <c r="D203" s="170" t="s">
        <v>772</v>
      </c>
      <c r="E203" s="171" t="s">
        <v>2838</v>
      </c>
      <c r="F203" s="170" t="s">
        <v>773</v>
      </c>
      <c r="G203" s="172">
        <v>41595</v>
      </c>
      <c r="H203" s="170" t="s">
        <v>68</v>
      </c>
      <c r="I203" s="170" t="s">
        <v>768</v>
      </c>
      <c r="J203" s="170">
        <v>21461660</v>
      </c>
      <c r="K203" s="170" t="s">
        <v>16</v>
      </c>
      <c r="L203" s="173">
        <v>949</v>
      </c>
    </row>
    <row r="204" spans="1:12" s="139" customFormat="1" ht="21.75" customHeight="1" x14ac:dyDescent="0.2">
      <c r="A204" s="169" t="s">
        <v>221</v>
      </c>
      <c r="B204" s="170" t="s">
        <v>10</v>
      </c>
      <c r="C204" s="170" t="s">
        <v>765</v>
      </c>
      <c r="D204" s="170" t="s">
        <v>775</v>
      </c>
      <c r="E204" s="171" t="s">
        <v>2838</v>
      </c>
      <c r="F204" s="170" t="s">
        <v>776</v>
      </c>
      <c r="G204" s="172">
        <v>41595</v>
      </c>
      <c r="H204" s="170" t="s">
        <v>68</v>
      </c>
      <c r="I204" s="170" t="s">
        <v>768</v>
      </c>
      <c r="J204" s="170">
        <v>21397225</v>
      </c>
      <c r="K204" s="170" t="s">
        <v>16</v>
      </c>
      <c r="L204" s="173">
        <v>949</v>
      </c>
    </row>
    <row r="205" spans="1:12" s="139" customFormat="1" ht="21.75" customHeight="1" x14ac:dyDescent="0.2">
      <c r="A205" s="169" t="s">
        <v>221</v>
      </c>
      <c r="B205" s="170" t="s">
        <v>10</v>
      </c>
      <c r="C205" s="170" t="s">
        <v>765</v>
      </c>
      <c r="D205" s="170" t="s">
        <v>777</v>
      </c>
      <c r="E205" s="171" t="s">
        <v>2838</v>
      </c>
      <c r="F205" s="170" t="s">
        <v>778</v>
      </c>
      <c r="G205" s="172">
        <v>41595</v>
      </c>
      <c r="H205" s="170" t="s">
        <v>68</v>
      </c>
      <c r="I205" s="170" t="s">
        <v>768</v>
      </c>
      <c r="J205" s="170">
        <v>21408610</v>
      </c>
      <c r="K205" s="170" t="s">
        <v>16</v>
      </c>
      <c r="L205" s="173">
        <v>949</v>
      </c>
    </row>
    <row r="206" spans="1:12" s="139" customFormat="1" ht="21.75" customHeight="1" x14ac:dyDescent="0.2">
      <c r="A206" s="169" t="s">
        <v>237</v>
      </c>
      <c r="B206" s="170" t="s">
        <v>64</v>
      </c>
      <c r="C206" s="170" t="s">
        <v>666</v>
      </c>
      <c r="D206" s="170" t="s">
        <v>783</v>
      </c>
      <c r="E206" s="170" t="s">
        <v>784</v>
      </c>
      <c r="F206" s="178" t="s">
        <v>785</v>
      </c>
      <c r="G206" s="179">
        <v>41481</v>
      </c>
      <c r="H206" s="170" t="s">
        <v>37</v>
      </c>
      <c r="I206" s="170" t="s">
        <v>786</v>
      </c>
      <c r="J206" s="170" t="s">
        <v>787</v>
      </c>
      <c r="K206" s="170" t="s">
        <v>16</v>
      </c>
      <c r="L206" s="173">
        <v>2146</v>
      </c>
    </row>
    <row r="207" spans="1:12" s="139" customFormat="1" ht="21.75" customHeight="1" x14ac:dyDescent="0.2">
      <c r="A207" s="169" t="s">
        <v>237</v>
      </c>
      <c r="B207" s="170" t="s">
        <v>64</v>
      </c>
      <c r="C207" s="170" t="s">
        <v>666</v>
      </c>
      <c r="D207" s="170" t="s">
        <v>788</v>
      </c>
      <c r="E207" s="170" t="s">
        <v>784</v>
      </c>
      <c r="F207" s="178" t="s">
        <v>789</v>
      </c>
      <c r="G207" s="179">
        <v>41481</v>
      </c>
      <c r="H207" s="170" t="s">
        <v>37</v>
      </c>
      <c r="I207" s="170" t="s">
        <v>786</v>
      </c>
      <c r="J207" s="170" t="s">
        <v>790</v>
      </c>
      <c r="K207" s="170" t="s">
        <v>16</v>
      </c>
      <c r="L207" s="173">
        <v>2146</v>
      </c>
    </row>
    <row r="208" spans="1:12" s="139" customFormat="1" ht="21.75" customHeight="1" x14ac:dyDescent="0.2">
      <c r="A208" s="169" t="s">
        <v>237</v>
      </c>
      <c r="B208" s="170" t="s">
        <v>35</v>
      </c>
      <c r="C208" s="170" t="s">
        <v>492</v>
      </c>
      <c r="D208" s="170" t="s">
        <v>741</v>
      </c>
      <c r="E208" s="170" t="s">
        <v>784</v>
      </c>
      <c r="F208" s="178" t="s">
        <v>576</v>
      </c>
      <c r="G208" s="179">
        <v>41565</v>
      </c>
      <c r="H208" s="170" t="s">
        <v>577</v>
      </c>
      <c r="I208" s="170" t="s">
        <v>578</v>
      </c>
      <c r="J208" s="170" t="s">
        <v>791</v>
      </c>
      <c r="K208" s="170" t="s">
        <v>16</v>
      </c>
      <c r="L208" s="173">
        <v>9152.4</v>
      </c>
    </row>
    <row r="209" spans="1:12" s="139" customFormat="1" ht="21.75" customHeight="1" x14ac:dyDescent="0.2">
      <c r="A209" s="169" t="s">
        <v>237</v>
      </c>
      <c r="B209" s="170" t="s">
        <v>35</v>
      </c>
      <c r="C209" s="170" t="s">
        <v>492</v>
      </c>
      <c r="D209" s="170" t="s">
        <v>741</v>
      </c>
      <c r="E209" s="170" t="s">
        <v>784</v>
      </c>
      <c r="F209" s="178" t="s">
        <v>576</v>
      </c>
      <c r="G209" s="179">
        <v>41565</v>
      </c>
      <c r="H209" s="170" t="s">
        <v>577</v>
      </c>
      <c r="I209" s="170" t="s">
        <v>578</v>
      </c>
      <c r="J209" s="170" t="s">
        <v>792</v>
      </c>
      <c r="K209" s="170" t="s">
        <v>16</v>
      </c>
      <c r="L209" s="173">
        <v>9152.4</v>
      </c>
    </row>
    <row r="210" spans="1:12" s="139" customFormat="1" ht="21.75" customHeight="1" x14ac:dyDescent="0.2">
      <c r="A210" s="169" t="s">
        <v>237</v>
      </c>
      <c r="B210" s="170" t="s">
        <v>2215</v>
      </c>
      <c r="C210" s="170" t="s">
        <v>682</v>
      </c>
      <c r="D210" s="170" t="s">
        <v>793</v>
      </c>
      <c r="E210" s="170" t="s">
        <v>784</v>
      </c>
      <c r="F210" s="178" t="s">
        <v>794</v>
      </c>
      <c r="G210" s="179">
        <v>41568</v>
      </c>
      <c r="H210" s="170" t="s">
        <v>795</v>
      </c>
      <c r="I210" s="170" t="s">
        <v>13</v>
      </c>
      <c r="J210" s="170" t="s">
        <v>796</v>
      </c>
      <c r="K210" s="170" t="s">
        <v>16</v>
      </c>
      <c r="L210" s="173">
        <v>14459.4</v>
      </c>
    </row>
    <row r="211" spans="1:12" s="139" customFormat="1" ht="21.75" customHeight="1" x14ac:dyDescent="0.2">
      <c r="A211" s="169" t="s">
        <v>237</v>
      </c>
      <c r="B211" s="170" t="s">
        <v>64</v>
      </c>
      <c r="C211" s="170" t="s">
        <v>666</v>
      </c>
      <c r="D211" s="170" t="s">
        <v>797</v>
      </c>
      <c r="E211" s="170" t="s">
        <v>784</v>
      </c>
      <c r="F211" s="178" t="s">
        <v>798</v>
      </c>
      <c r="G211" s="179">
        <v>41597</v>
      </c>
      <c r="H211" s="170" t="s">
        <v>37</v>
      </c>
      <c r="I211" s="170" t="s">
        <v>799</v>
      </c>
      <c r="J211" s="170" t="s">
        <v>800</v>
      </c>
      <c r="K211" s="170" t="s">
        <v>16</v>
      </c>
      <c r="L211" s="173">
        <v>1801.48</v>
      </c>
    </row>
    <row r="212" spans="1:12" s="139" customFormat="1" ht="21.75" customHeight="1" x14ac:dyDescent="0.2">
      <c r="A212" s="169" t="s">
        <v>34</v>
      </c>
      <c r="B212" s="170" t="s">
        <v>64</v>
      </c>
      <c r="C212" s="170" t="s">
        <v>676</v>
      </c>
      <c r="D212" s="170" t="s">
        <v>859</v>
      </c>
      <c r="E212" s="170" t="s">
        <v>1905</v>
      </c>
      <c r="F212" s="178" t="s">
        <v>860</v>
      </c>
      <c r="G212" s="179">
        <v>41565</v>
      </c>
      <c r="H212" s="170" t="s">
        <v>861</v>
      </c>
      <c r="I212" s="170" t="s">
        <v>862</v>
      </c>
      <c r="J212" s="170" t="s">
        <v>15</v>
      </c>
      <c r="K212" s="170" t="s">
        <v>16</v>
      </c>
      <c r="L212" s="173">
        <v>1819</v>
      </c>
    </row>
    <row r="213" spans="1:12" s="139" customFormat="1" ht="21.75" customHeight="1" x14ac:dyDescent="0.2">
      <c r="A213" s="169" t="s">
        <v>420</v>
      </c>
      <c r="B213" s="170" t="s">
        <v>35</v>
      </c>
      <c r="C213" s="170" t="s">
        <v>39</v>
      </c>
      <c r="D213" s="283" t="s">
        <v>3570</v>
      </c>
      <c r="E213" s="259" t="s">
        <v>1662</v>
      </c>
      <c r="F213" s="170">
        <v>5653</v>
      </c>
      <c r="G213" s="179">
        <v>41500</v>
      </c>
      <c r="H213" s="170" t="s">
        <v>93</v>
      </c>
      <c r="I213" s="170" t="s">
        <v>193</v>
      </c>
      <c r="J213" s="170" t="s">
        <v>908</v>
      </c>
      <c r="K213" s="170" t="s">
        <v>16</v>
      </c>
      <c r="L213" s="173">
        <v>7499.9</v>
      </c>
    </row>
    <row r="214" spans="1:12" s="139" customFormat="1" ht="21.75" customHeight="1" x14ac:dyDescent="0.2">
      <c r="A214" s="169" t="s">
        <v>420</v>
      </c>
      <c r="B214" s="170" t="s">
        <v>35</v>
      </c>
      <c r="C214" s="170" t="s">
        <v>39</v>
      </c>
      <c r="D214" s="283" t="s">
        <v>3571</v>
      </c>
      <c r="E214" s="259" t="s">
        <v>1662</v>
      </c>
      <c r="F214" s="170">
        <v>5653</v>
      </c>
      <c r="G214" s="179">
        <v>41500</v>
      </c>
      <c r="H214" s="170" t="s">
        <v>93</v>
      </c>
      <c r="I214" s="170" t="s">
        <v>193</v>
      </c>
      <c r="J214" s="170" t="s">
        <v>909</v>
      </c>
      <c r="K214" s="170" t="s">
        <v>16</v>
      </c>
      <c r="L214" s="173">
        <v>7499.9</v>
      </c>
    </row>
    <row r="215" spans="1:12" s="139" customFormat="1" ht="21.75" customHeight="1" x14ac:dyDescent="0.2">
      <c r="A215" s="169" t="s">
        <v>420</v>
      </c>
      <c r="B215" s="170" t="s">
        <v>35</v>
      </c>
      <c r="C215" s="170" t="s">
        <v>44</v>
      </c>
      <c r="D215" s="283" t="s">
        <v>3572</v>
      </c>
      <c r="E215" s="259" t="s">
        <v>1662</v>
      </c>
      <c r="F215" s="170">
        <v>5653</v>
      </c>
      <c r="G215" s="179">
        <v>41500</v>
      </c>
      <c r="H215" s="170" t="s">
        <v>93</v>
      </c>
      <c r="I215" s="170" t="s">
        <v>132</v>
      </c>
      <c r="J215" s="170" t="s">
        <v>910</v>
      </c>
      <c r="K215" s="170" t="s">
        <v>16</v>
      </c>
      <c r="L215" s="173">
        <v>7249.02</v>
      </c>
    </row>
    <row r="216" spans="1:12" s="139" customFormat="1" ht="21.75" customHeight="1" x14ac:dyDescent="0.2">
      <c r="A216" s="169" t="s">
        <v>420</v>
      </c>
      <c r="B216" s="170" t="s">
        <v>35</v>
      </c>
      <c r="C216" s="170" t="s">
        <v>44</v>
      </c>
      <c r="D216" s="283" t="s">
        <v>3573</v>
      </c>
      <c r="E216" s="259" t="s">
        <v>1662</v>
      </c>
      <c r="F216" s="170">
        <v>5653</v>
      </c>
      <c r="G216" s="179">
        <v>41500</v>
      </c>
      <c r="H216" s="170" t="s">
        <v>93</v>
      </c>
      <c r="I216" s="170" t="s">
        <v>132</v>
      </c>
      <c r="J216" s="170" t="s">
        <v>911</v>
      </c>
      <c r="K216" s="170" t="s">
        <v>16</v>
      </c>
      <c r="L216" s="173">
        <v>7249.02</v>
      </c>
    </row>
    <row r="217" spans="1:12" s="139" customFormat="1" ht="21.75" customHeight="1" x14ac:dyDescent="0.2">
      <c r="A217" s="169" t="s">
        <v>420</v>
      </c>
      <c r="B217" s="170" t="s">
        <v>35</v>
      </c>
      <c r="C217" s="170" t="s">
        <v>48</v>
      </c>
      <c r="D217" s="283" t="s">
        <v>3574</v>
      </c>
      <c r="E217" s="259" t="s">
        <v>1662</v>
      </c>
      <c r="F217" s="170">
        <v>5653</v>
      </c>
      <c r="G217" s="179">
        <v>41500</v>
      </c>
      <c r="H217" s="170" t="s">
        <v>93</v>
      </c>
      <c r="I217" s="170" t="s">
        <v>633</v>
      </c>
      <c r="J217" s="170" t="s">
        <v>912</v>
      </c>
      <c r="K217" s="170" t="s">
        <v>16</v>
      </c>
      <c r="L217" s="173">
        <v>150</v>
      </c>
    </row>
    <row r="218" spans="1:12" s="139" customFormat="1" ht="21.75" customHeight="1" x14ac:dyDescent="0.2">
      <c r="A218" s="176" t="s">
        <v>2684</v>
      </c>
      <c r="B218" s="170" t="s">
        <v>10</v>
      </c>
      <c r="C218" s="170" t="s">
        <v>915</v>
      </c>
      <c r="D218" s="170" t="s">
        <v>916</v>
      </c>
      <c r="E218" s="171" t="s">
        <v>2685</v>
      </c>
      <c r="F218" s="170">
        <v>5713</v>
      </c>
      <c r="G218" s="179">
        <v>41527</v>
      </c>
      <c r="H218" s="170" t="s">
        <v>717</v>
      </c>
      <c r="I218" s="170" t="s">
        <v>718</v>
      </c>
      <c r="J218" s="170" t="s">
        <v>719</v>
      </c>
      <c r="K218" s="170" t="s">
        <v>16</v>
      </c>
      <c r="L218" s="173">
        <v>2146</v>
      </c>
    </row>
    <row r="219" spans="1:12" s="139" customFormat="1" ht="21.75" customHeight="1" x14ac:dyDescent="0.2">
      <c r="A219" s="169" t="s">
        <v>3558</v>
      </c>
      <c r="B219" s="170" t="s">
        <v>64</v>
      </c>
      <c r="C219" s="170" t="s">
        <v>666</v>
      </c>
      <c r="D219" s="170" t="s">
        <v>917</v>
      </c>
      <c r="E219" s="170" t="s">
        <v>3560</v>
      </c>
      <c r="F219" s="178" t="s">
        <v>918</v>
      </c>
      <c r="G219" s="179">
        <v>41481</v>
      </c>
      <c r="H219" s="170" t="s">
        <v>37</v>
      </c>
      <c r="I219" s="170" t="s">
        <v>786</v>
      </c>
      <c r="J219" s="170" t="s">
        <v>919</v>
      </c>
      <c r="K219" s="170" t="s">
        <v>16</v>
      </c>
      <c r="L219" s="173">
        <v>2146</v>
      </c>
    </row>
    <row r="220" spans="1:12" s="139" customFormat="1" ht="21.75" customHeight="1" x14ac:dyDescent="0.2">
      <c r="A220" s="169" t="s">
        <v>922</v>
      </c>
      <c r="B220" s="170" t="s">
        <v>35</v>
      </c>
      <c r="C220" s="170" t="s">
        <v>44</v>
      </c>
      <c r="D220" s="170" t="s">
        <v>923</v>
      </c>
      <c r="E220" s="170" t="s">
        <v>3550</v>
      </c>
      <c r="F220" s="178" t="s">
        <v>924</v>
      </c>
      <c r="G220" s="179">
        <v>41500</v>
      </c>
      <c r="H220" s="170" t="s">
        <v>93</v>
      </c>
      <c r="I220" s="170" t="s">
        <v>132</v>
      </c>
      <c r="J220" s="170" t="s">
        <v>925</v>
      </c>
      <c r="K220" s="170" t="s">
        <v>16</v>
      </c>
      <c r="L220" s="173">
        <v>7249.9</v>
      </c>
    </row>
    <row r="221" spans="1:12" s="139" customFormat="1" ht="21.75" customHeight="1" x14ac:dyDescent="0.2">
      <c r="A221" s="169" t="s">
        <v>922</v>
      </c>
      <c r="B221" s="170" t="s">
        <v>35</v>
      </c>
      <c r="C221" s="170" t="s">
        <v>52</v>
      </c>
      <c r="D221" s="170" t="s">
        <v>450</v>
      </c>
      <c r="E221" s="170" t="s">
        <v>3550</v>
      </c>
      <c r="F221" s="178" t="s">
        <v>924</v>
      </c>
      <c r="G221" s="179">
        <v>41500</v>
      </c>
      <c r="H221" s="170" t="s">
        <v>93</v>
      </c>
      <c r="I221" s="170" t="s">
        <v>636</v>
      </c>
      <c r="J221" s="170" t="s">
        <v>926</v>
      </c>
      <c r="K221" s="170" t="s">
        <v>16</v>
      </c>
      <c r="L221" s="173">
        <v>100</v>
      </c>
    </row>
    <row r="222" spans="1:12" s="139" customFormat="1" ht="21.75" customHeight="1" x14ac:dyDescent="0.2">
      <c r="A222" s="169" t="s">
        <v>922</v>
      </c>
      <c r="B222" s="170" t="s">
        <v>35</v>
      </c>
      <c r="C222" s="170" t="s">
        <v>48</v>
      </c>
      <c r="D222" s="170" t="s">
        <v>431</v>
      </c>
      <c r="E222" s="170" t="s">
        <v>3550</v>
      </c>
      <c r="F222" s="178" t="s">
        <v>924</v>
      </c>
      <c r="G222" s="179">
        <v>41500</v>
      </c>
      <c r="H222" s="170" t="s">
        <v>93</v>
      </c>
      <c r="I222" s="170" t="s">
        <v>633</v>
      </c>
      <c r="J222" s="170" t="s">
        <v>927</v>
      </c>
      <c r="K222" s="170" t="s">
        <v>16</v>
      </c>
      <c r="L222" s="173">
        <v>150</v>
      </c>
    </row>
    <row r="223" spans="1:12" s="139" customFormat="1" ht="21.75" customHeight="1" x14ac:dyDescent="0.2">
      <c r="A223" s="169" t="s">
        <v>922</v>
      </c>
      <c r="B223" s="170" t="s">
        <v>35</v>
      </c>
      <c r="C223" s="170" t="s">
        <v>39</v>
      </c>
      <c r="D223" s="170" t="s">
        <v>928</v>
      </c>
      <c r="E223" s="170" t="s">
        <v>3550</v>
      </c>
      <c r="F223" s="178" t="s">
        <v>924</v>
      </c>
      <c r="G223" s="179">
        <v>41500</v>
      </c>
      <c r="H223" s="170" t="s">
        <v>93</v>
      </c>
      <c r="I223" s="170" t="s">
        <v>900</v>
      </c>
      <c r="J223" s="170" t="s">
        <v>929</v>
      </c>
      <c r="K223" s="170" t="s">
        <v>16</v>
      </c>
      <c r="L223" s="173">
        <v>7499.9</v>
      </c>
    </row>
    <row r="224" spans="1:12" s="139" customFormat="1" ht="21.75" customHeight="1" x14ac:dyDescent="0.2">
      <c r="A224" s="169" t="s">
        <v>3575</v>
      </c>
      <c r="B224" s="170" t="s">
        <v>35</v>
      </c>
      <c r="C224" s="170" t="s">
        <v>36</v>
      </c>
      <c r="D224" s="170" t="s">
        <v>952</v>
      </c>
      <c r="E224" s="170" t="s">
        <v>953</v>
      </c>
      <c r="F224" s="178" t="s">
        <v>621</v>
      </c>
      <c r="G224" s="179">
        <v>41549</v>
      </c>
      <c r="H224" s="170" t="s">
        <v>212</v>
      </c>
      <c r="I224" s="170" t="s">
        <v>480</v>
      </c>
      <c r="J224" s="170" t="s">
        <v>954</v>
      </c>
      <c r="K224" s="170" t="s">
        <v>16</v>
      </c>
      <c r="L224" s="173">
        <v>2500</v>
      </c>
    </row>
    <row r="225" spans="1:12" s="139" customFormat="1" ht="21.75" customHeight="1" x14ac:dyDescent="0.2">
      <c r="A225" s="169" t="s">
        <v>955</v>
      </c>
      <c r="B225" s="170" t="s">
        <v>35</v>
      </c>
      <c r="C225" s="170" t="s">
        <v>52</v>
      </c>
      <c r="D225" s="170" t="s">
        <v>961</v>
      </c>
      <c r="E225" s="170" t="s">
        <v>3600</v>
      </c>
      <c r="F225" s="178" t="s">
        <v>924</v>
      </c>
      <c r="G225" s="179">
        <v>41500</v>
      </c>
      <c r="H225" s="170" t="s">
        <v>93</v>
      </c>
      <c r="I225" s="170" t="s">
        <v>636</v>
      </c>
      <c r="J225" s="170" t="s">
        <v>962</v>
      </c>
      <c r="K225" s="170" t="s">
        <v>16</v>
      </c>
      <c r="L225" s="173">
        <v>100</v>
      </c>
    </row>
    <row r="226" spans="1:12" s="139" customFormat="1" ht="21.75" customHeight="1" x14ac:dyDescent="0.2">
      <c r="A226" s="169" t="s">
        <v>510</v>
      </c>
      <c r="B226" s="170" t="s">
        <v>35</v>
      </c>
      <c r="C226" s="170" t="s">
        <v>492</v>
      </c>
      <c r="D226" s="170" t="s">
        <v>963</v>
      </c>
      <c r="E226" s="258" t="s">
        <v>3160</v>
      </c>
      <c r="F226" s="170" t="s">
        <v>576</v>
      </c>
      <c r="G226" s="179">
        <v>41565</v>
      </c>
      <c r="H226" s="170" t="s">
        <v>577</v>
      </c>
      <c r="I226" s="170" t="s">
        <v>964</v>
      </c>
      <c r="J226" s="170" t="s">
        <v>965</v>
      </c>
      <c r="K226" s="170" t="s">
        <v>16</v>
      </c>
      <c r="L226" s="173">
        <v>9152.4</v>
      </c>
    </row>
    <row r="227" spans="1:12" s="139" customFormat="1" ht="21.75" customHeight="1" x14ac:dyDescent="0.2">
      <c r="A227" s="169" t="s">
        <v>2460</v>
      </c>
      <c r="B227" s="170" t="s">
        <v>35</v>
      </c>
      <c r="C227" s="170" t="s">
        <v>116</v>
      </c>
      <c r="D227" s="170" t="s">
        <v>419</v>
      </c>
      <c r="E227" s="170" t="s">
        <v>3562</v>
      </c>
      <c r="F227" s="178" t="s">
        <v>1018</v>
      </c>
      <c r="G227" s="179">
        <v>41456</v>
      </c>
      <c r="H227" s="170" t="s">
        <v>93</v>
      </c>
      <c r="I227" s="170" t="s">
        <v>1019</v>
      </c>
      <c r="J227" s="170" t="s">
        <v>1020</v>
      </c>
      <c r="K227" s="170" t="s">
        <v>16</v>
      </c>
      <c r="L227" s="173">
        <v>8084.97</v>
      </c>
    </row>
    <row r="228" spans="1:12" s="139" customFormat="1" ht="21.75" customHeight="1" x14ac:dyDescent="0.2">
      <c r="A228" s="169" t="s">
        <v>2460</v>
      </c>
      <c r="B228" s="170" t="s">
        <v>35</v>
      </c>
      <c r="C228" s="170" t="s">
        <v>48</v>
      </c>
      <c r="D228" s="170" t="s">
        <v>1021</v>
      </c>
      <c r="E228" s="170" t="s">
        <v>3562</v>
      </c>
      <c r="F228" s="178" t="s">
        <v>1018</v>
      </c>
      <c r="G228" s="179">
        <v>41456</v>
      </c>
      <c r="H228" s="170" t="s">
        <v>93</v>
      </c>
      <c r="I228" s="170" t="s">
        <v>1022</v>
      </c>
      <c r="J228" s="170" t="s">
        <v>1023</v>
      </c>
      <c r="K228" s="170" t="s">
        <v>16</v>
      </c>
      <c r="L228" s="173">
        <v>150</v>
      </c>
    </row>
    <row r="229" spans="1:12" s="139" customFormat="1" ht="21.75" customHeight="1" x14ac:dyDescent="0.2">
      <c r="A229" s="169" t="s">
        <v>2460</v>
      </c>
      <c r="B229" s="170" t="s">
        <v>35</v>
      </c>
      <c r="C229" s="170" t="s">
        <v>52</v>
      </c>
      <c r="D229" s="170" t="s">
        <v>1024</v>
      </c>
      <c r="E229" s="170" t="s">
        <v>3562</v>
      </c>
      <c r="F229" s="178" t="s">
        <v>1018</v>
      </c>
      <c r="G229" s="179">
        <v>41456</v>
      </c>
      <c r="H229" s="170" t="s">
        <v>93</v>
      </c>
      <c r="I229" s="170" t="s">
        <v>600</v>
      </c>
      <c r="J229" s="170" t="s">
        <v>1025</v>
      </c>
      <c r="K229" s="170" t="s">
        <v>16</v>
      </c>
      <c r="L229" s="173">
        <v>100</v>
      </c>
    </row>
    <row r="230" spans="1:12" s="139" customFormat="1" ht="21.75" customHeight="1" x14ac:dyDescent="0.2">
      <c r="A230" s="169" t="s">
        <v>2460</v>
      </c>
      <c r="B230" s="170" t="s">
        <v>21</v>
      </c>
      <c r="C230" s="170" t="s">
        <v>319</v>
      </c>
      <c r="D230" s="170" t="s">
        <v>1029</v>
      </c>
      <c r="E230" s="170" t="s">
        <v>3562</v>
      </c>
      <c r="F230" s="178" t="s">
        <v>1030</v>
      </c>
      <c r="G230" s="179">
        <v>41520</v>
      </c>
      <c r="H230" s="170" t="s">
        <v>248</v>
      </c>
      <c r="I230" s="170" t="s">
        <v>1031</v>
      </c>
      <c r="J230" s="170">
        <v>611258311</v>
      </c>
      <c r="K230" s="170" t="s">
        <v>16</v>
      </c>
      <c r="L230" s="173">
        <v>2906.21</v>
      </c>
    </row>
    <row r="231" spans="1:12" s="139" customFormat="1" ht="21.75" customHeight="1" x14ac:dyDescent="0.2">
      <c r="A231" s="169" t="s">
        <v>2460</v>
      </c>
      <c r="B231" s="170" t="s">
        <v>10</v>
      </c>
      <c r="C231" s="170" t="s">
        <v>765</v>
      </c>
      <c r="D231" s="170" t="s">
        <v>1032</v>
      </c>
      <c r="E231" s="170" t="s">
        <v>3562</v>
      </c>
      <c r="F231" s="178" t="s">
        <v>1033</v>
      </c>
      <c r="G231" s="179" t="s">
        <v>1034</v>
      </c>
      <c r="H231" s="170" t="s">
        <v>734</v>
      </c>
      <c r="I231" s="170" t="s">
        <v>735</v>
      </c>
      <c r="J231" s="170" t="s">
        <v>1035</v>
      </c>
      <c r="K231" s="170" t="s">
        <v>16</v>
      </c>
      <c r="L231" s="173">
        <v>1392</v>
      </c>
    </row>
    <row r="232" spans="1:12" s="139" customFormat="1" ht="21.75" customHeight="1" x14ac:dyDescent="0.2">
      <c r="A232" s="169" t="s">
        <v>2460</v>
      </c>
      <c r="B232" s="170" t="s">
        <v>61</v>
      </c>
      <c r="C232" s="170" t="s">
        <v>522</v>
      </c>
      <c r="D232" s="170" t="s">
        <v>1039</v>
      </c>
      <c r="E232" s="170" t="s">
        <v>3562</v>
      </c>
      <c r="F232" s="178" t="s">
        <v>1037</v>
      </c>
      <c r="G232" s="179">
        <v>41500</v>
      </c>
      <c r="H232" s="170" t="s">
        <v>460</v>
      </c>
      <c r="I232" s="170" t="s">
        <v>1038</v>
      </c>
      <c r="J232" s="170" t="s">
        <v>15</v>
      </c>
      <c r="K232" s="170" t="s">
        <v>16</v>
      </c>
      <c r="L232" s="173">
        <v>440.8</v>
      </c>
    </row>
    <row r="233" spans="1:12" s="139" customFormat="1" ht="21.75" customHeight="1" x14ac:dyDescent="0.2">
      <c r="A233" s="169" t="s">
        <v>2460</v>
      </c>
      <c r="B233" s="170" t="s">
        <v>61</v>
      </c>
      <c r="C233" s="170" t="s">
        <v>522</v>
      </c>
      <c r="D233" s="170" t="s">
        <v>1040</v>
      </c>
      <c r="E233" s="170" t="s">
        <v>3562</v>
      </c>
      <c r="F233" s="178" t="s">
        <v>1037</v>
      </c>
      <c r="G233" s="179">
        <v>41500</v>
      </c>
      <c r="H233" s="170" t="s">
        <v>460</v>
      </c>
      <c r="I233" s="170" t="s">
        <v>1038</v>
      </c>
      <c r="J233" s="170" t="s">
        <v>15</v>
      </c>
      <c r="K233" s="170" t="s">
        <v>16</v>
      </c>
      <c r="L233" s="173">
        <v>440.8</v>
      </c>
    </row>
    <row r="234" spans="1:12" s="139" customFormat="1" ht="21.75" customHeight="1" x14ac:dyDescent="0.2">
      <c r="A234" s="169" t="s">
        <v>2460</v>
      </c>
      <c r="B234" s="170" t="s">
        <v>61</v>
      </c>
      <c r="C234" s="170" t="s">
        <v>522</v>
      </c>
      <c r="D234" s="170" t="s">
        <v>1041</v>
      </c>
      <c r="E234" s="170" t="s">
        <v>3562</v>
      </c>
      <c r="F234" s="178" t="s">
        <v>1037</v>
      </c>
      <c r="G234" s="179">
        <v>41500</v>
      </c>
      <c r="H234" s="170" t="s">
        <v>460</v>
      </c>
      <c r="I234" s="170" t="s">
        <v>1038</v>
      </c>
      <c r="J234" s="170" t="s">
        <v>15</v>
      </c>
      <c r="K234" s="170" t="s">
        <v>16</v>
      </c>
      <c r="L234" s="173">
        <v>440.8</v>
      </c>
    </row>
    <row r="235" spans="1:12" s="139" customFormat="1" ht="21.75" customHeight="1" x14ac:dyDescent="0.2">
      <c r="A235" s="169" t="s">
        <v>2460</v>
      </c>
      <c r="B235" s="170" t="s">
        <v>61</v>
      </c>
      <c r="C235" s="170" t="s">
        <v>522</v>
      </c>
      <c r="D235" s="170" t="s">
        <v>1042</v>
      </c>
      <c r="E235" s="170" t="s">
        <v>3562</v>
      </c>
      <c r="F235" s="178" t="s">
        <v>1037</v>
      </c>
      <c r="G235" s="179">
        <v>41500</v>
      </c>
      <c r="H235" s="170" t="s">
        <v>460</v>
      </c>
      <c r="I235" s="170" t="s">
        <v>1038</v>
      </c>
      <c r="J235" s="170" t="s">
        <v>15</v>
      </c>
      <c r="K235" s="170" t="s">
        <v>16</v>
      </c>
      <c r="L235" s="173">
        <v>440.8</v>
      </c>
    </row>
    <row r="236" spans="1:12" s="139" customFormat="1" ht="21.75" customHeight="1" x14ac:dyDescent="0.2">
      <c r="A236" s="169" t="s">
        <v>2460</v>
      </c>
      <c r="B236" s="170" t="s">
        <v>61</v>
      </c>
      <c r="C236" s="170" t="s">
        <v>522</v>
      </c>
      <c r="D236" s="170" t="s">
        <v>1043</v>
      </c>
      <c r="E236" s="170" t="s">
        <v>3562</v>
      </c>
      <c r="F236" s="178" t="s">
        <v>1037</v>
      </c>
      <c r="G236" s="179">
        <v>41500</v>
      </c>
      <c r="H236" s="170" t="s">
        <v>460</v>
      </c>
      <c r="I236" s="170" t="s">
        <v>1038</v>
      </c>
      <c r="J236" s="170" t="s">
        <v>15</v>
      </c>
      <c r="K236" s="170" t="s">
        <v>16</v>
      </c>
      <c r="L236" s="173">
        <v>440.8</v>
      </c>
    </row>
    <row r="237" spans="1:12" s="139" customFormat="1" ht="21.75" customHeight="1" x14ac:dyDescent="0.2">
      <c r="A237" s="169" t="s">
        <v>2460</v>
      </c>
      <c r="B237" s="170" t="s">
        <v>61</v>
      </c>
      <c r="C237" s="170" t="s">
        <v>522</v>
      </c>
      <c r="D237" s="170" t="s">
        <v>1044</v>
      </c>
      <c r="E237" s="170" t="s">
        <v>3562</v>
      </c>
      <c r="F237" s="178" t="s">
        <v>1037</v>
      </c>
      <c r="G237" s="179">
        <v>41500</v>
      </c>
      <c r="H237" s="170" t="s">
        <v>460</v>
      </c>
      <c r="I237" s="170" t="s">
        <v>1038</v>
      </c>
      <c r="J237" s="170" t="s">
        <v>15</v>
      </c>
      <c r="K237" s="170" t="s">
        <v>16</v>
      </c>
      <c r="L237" s="173">
        <v>440.8</v>
      </c>
    </row>
    <row r="238" spans="1:12" s="139" customFormat="1" ht="21.75" customHeight="1" x14ac:dyDescent="0.2">
      <c r="A238" s="169" t="s">
        <v>2460</v>
      </c>
      <c r="B238" s="170" t="s">
        <v>61</v>
      </c>
      <c r="C238" s="170" t="s">
        <v>522</v>
      </c>
      <c r="D238" s="170" t="s">
        <v>1045</v>
      </c>
      <c r="E238" s="170" t="s">
        <v>3562</v>
      </c>
      <c r="F238" s="178" t="s">
        <v>1037</v>
      </c>
      <c r="G238" s="179">
        <v>41500</v>
      </c>
      <c r="H238" s="170" t="s">
        <v>460</v>
      </c>
      <c r="I238" s="170" t="s">
        <v>1038</v>
      </c>
      <c r="J238" s="170" t="s">
        <v>15</v>
      </c>
      <c r="K238" s="170" t="s">
        <v>16</v>
      </c>
      <c r="L238" s="173">
        <v>440.8</v>
      </c>
    </row>
    <row r="239" spans="1:12" s="139" customFormat="1" ht="21.75" customHeight="1" x14ac:dyDescent="0.2">
      <c r="A239" s="169" t="s">
        <v>2460</v>
      </c>
      <c r="B239" s="170" t="s">
        <v>10</v>
      </c>
      <c r="C239" s="170" t="s">
        <v>1046</v>
      </c>
      <c r="D239" s="170" t="s">
        <v>1047</v>
      </c>
      <c r="E239" s="170" t="s">
        <v>3562</v>
      </c>
      <c r="F239" s="178" t="s">
        <v>1048</v>
      </c>
      <c r="G239" s="179">
        <v>41500</v>
      </c>
      <c r="H239" s="170" t="s">
        <v>1049</v>
      </c>
      <c r="I239" s="170" t="s">
        <v>1050</v>
      </c>
      <c r="J239" s="170" t="s">
        <v>15</v>
      </c>
      <c r="K239" s="170" t="s">
        <v>16</v>
      </c>
      <c r="L239" s="173">
        <v>522</v>
      </c>
    </row>
    <row r="240" spans="1:12" s="139" customFormat="1" ht="21.75" customHeight="1" x14ac:dyDescent="0.2">
      <c r="A240" s="169" t="s">
        <v>2460</v>
      </c>
      <c r="B240" s="170" t="s">
        <v>10</v>
      </c>
      <c r="C240" s="170" t="s">
        <v>1046</v>
      </c>
      <c r="D240" s="170" t="s">
        <v>1051</v>
      </c>
      <c r="E240" s="170" t="s">
        <v>3562</v>
      </c>
      <c r="F240" s="178" t="s">
        <v>1048</v>
      </c>
      <c r="G240" s="179">
        <v>41500</v>
      </c>
      <c r="H240" s="170" t="s">
        <v>1049</v>
      </c>
      <c r="I240" s="170" t="s">
        <v>1050</v>
      </c>
      <c r="J240" s="170" t="s">
        <v>15</v>
      </c>
      <c r="K240" s="170" t="s">
        <v>16</v>
      </c>
      <c r="L240" s="173">
        <v>522</v>
      </c>
    </row>
    <row r="241" spans="1:12" s="139" customFormat="1" ht="21.75" customHeight="1" x14ac:dyDescent="0.2">
      <c r="A241" s="169" t="s">
        <v>2460</v>
      </c>
      <c r="B241" s="170" t="s">
        <v>10</v>
      </c>
      <c r="C241" s="170" t="s">
        <v>1046</v>
      </c>
      <c r="D241" s="170" t="s">
        <v>1052</v>
      </c>
      <c r="E241" s="170" t="s">
        <v>3562</v>
      </c>
      <c r="F241" s="178" t="s">
        <v>1048</v>
      </c>
      <c r="G241" s="179">
        <v>41500</v>
      </c>
      <c r="H241" s="170" t="s">
        <v>1049</v>
      </c>
      <c r="I241" s="170" t="s">
        <v>1050</v>
      </c>
      <c r="J241" s="170" t="s">
        <v>15</v>
      </c>
      <c r="K241" s="170" t="s">
        <v>16</v>
      </c>
      <c r="L241" s="173">
        <v>522</v>
      </c>
    </row>
    <row r="242" spans="1:12" s="139" customFormat="1" ht="21.75" customHeight="1" x14ac:dyDescent="0.2">
      <c r="A242" s="169" t="s">
        <v>2460</v>
      </c>
      <c r="B242" s="170" t="s">
        <v>61</v>
      </c>
      <c r="C242" s="170" t="s">
        <v>506</v>
      </c>
      <c r="D242" s="284" t="s">
        <v>3563</v>
      </c>
      <c r="E242" s="170" t="s">
        <v>3562</v>
      </c>
      <c r="F242" s="178" t="s">
        <v>1055</v>
      </c>
      <c r="G242" s="179">
        <v>41527</v>
      </c>
      <c r="H242" s="170" t="s">
        <v>13</v>
      </c>
      <c r="I242" s="170" t="s">
        <v>260</v>
      </c>
      <c r="J242" s="170" t="s">
        <v>15</v>
      </c>
      <c r="K242" s="170" t="s">
        <v>16</v>
      </c>
      <c r="L242" s="173">
        <v>3456.8</v>
      </c>
    </row>
    <row r="243" spans="1:12" s="139" customFormat="1" ht="21.75" customHeight="1" x14ac:dyDescent="0.2">
      <c r="A243" s="169" t="s">
        <v>2460</v>
      </c>
      <c r="B243" s="170" t="s">
        <v>61</v>
      </c>
      <c r="C243" s="170" t="s">
        <v>1244</v>
      </c>
      <c r="D243" s="170" t="s">
        <v>1056</v>
      </c>
      <c r="E243" s="170" t="s">
        <v>3562</v>
      </c>
      <c r="F243" s="178" t="s">
        <v>1057</v>
      </c>
      <c r="G243" s="179">
        <v>41520</v>
      </c>
      <c r="H243" s="170" t="s">
        <v>82</v>
      </c>
      <c r="I243" s="170" t="s">
        <v>1058</v>
      </c>
      <c r="J243" s="170" t="s">
        <v>15</v>
      </c>
      <c r="K243" s="170" t="s">
        <v>16</v>
      </c>
      <c r="L243" s="173">
        <v>1786.4</v>
      </c>
    </row>
    <row r="244" spans="1:12" s="139" customFormat="1" ht="21.75" customHeight="1" x14ac:dyDescent="0.2">
      <c r="A244" s="169" t="s">
        <v>2460</v>
      </c>
      <c r="B244" s="170" t="s">
        <v>61</v>
      </c>
      <c r="C244" s="170" t="s">
        <v>641</v>
      </c>
      <c r="D244" s="284" t="s">
        <v>3564</v>
      </c>
      <c r="E244" s="170" t="s">
        <v>3562</v>
      </c>
      <c r="F244" s="178" t="s">
        <v>1064</v>
      </c>
      <c r="G244" s="179">
        <v>41590</v>
      </c>
      <c r="H244" s="170" t="s">
        <v>1065</v>
      </c>
      <c r="I244" s="170" t="s">
        <v>260</v>
      </c>
      <c r="J244" s="170" t="s">
        <v>15</v>
      </c>
      <c r="K244" s="170" t="s">
        <v>16</v>
      </c>
      <c r="L244" s="173">
        <v>3456.8</v>
      </c>
    </row>
    <row r="245" spans="1:12" s="139" customFormat="1" ht="21.75" customHeight="1" x14ac:dyDescent="0.2">
      <c r="A245" s="169" t="s">
        <v>2460</v>
      </c>
      <c r="B245" s="170" t="s">
        <v>61</v>
      </c>
      <c r="C245" s="170" t="s">
        <v>641</v>
      </c>
      <c r="D245" s="284" t="s">
        <v>3565</v>
      </c>
      <c r="E245" s="170" t="s">
        <v>3562</v>
      </c>
      <c r="F245" s="178" t="s">
        <v>1066</v>
      </c>
      <c r="G245" s="179">
        <v>41590</v>
      </c>
      <c r="H245" s="170" t="s">
        <v>1065</v>
      </c>
      <c r="I245" s="170" t="s">
        <v>260</v>
      </c>
      <c r="J245" s="170" t="s">
        <v>15</v>
      </c>
      <c r="K245" s="170" t="s">
        <v>16</v>
      </c>
      <c r="L245" s="173">
        <v>3456.8</v>
      </c>
    </row>
    <row r="246" spans="1:12" s="139" customFormat="1" ht="21.75" customHeight="1" x14ac:dyDescent="0.2">
      <c r="A246" s="169" t="s">
        <v>2460</v>
      </c>
      <c r="B246" s="170" t="s">
        <v>10</v>
      </c>
      <c r="C246" s="170" t="s">
        <v>238</v>
      </c>
      <c r="D246" s="170" t="s">
        <v>1070</v>
      </c>
      <c r="E246" s="170" t="s">
        <v>3562</v>
      </c>
      <c r="F246" s="178" t="s">
        <v>1071</v>
      </c>
      <c r="G246" s="179">
        <v>41619</v>
      </c>
      <c r="H246" s="170" t="s">
        <v>13</v>
      </c>
      <c r="I246" s="170" t="s">
        <v>1072</v>
      </c>
      <c r="J246" s="170" t="s">
        <v>15</v>
      </c>
      <c r="K246" s="170" t="s">
        <v>16</v>
      </c>
      <c r="L246" s="173">
        <v>1392</v>
      </c>
    </row>
    <row r="247" spans="1:12" s="139" customFormat="1" ht="21.75" customHeight="1" x14ac:dyDescent="0.2">
      <c r="A247" s="169" t="s">
        <v>2460</v>
      </c>
      <c r="B247" s="170" t="s">
        <v>21</v>
      </c>
      <c r="C247" s="170" t="s">
        <v>694</v>
      </c>
      <c r="D247" s="170" t="s">
        <v>1079</v>
      </c>
      <c r="E247" s="170" t="s">
        <v>3562</v>
      </c>
      <c r="F247" s="178" t="s">
        <v>1080</v>
      </c>
      <c r="G247" s="179">
        <v>41509</v>
      </c>
      <c r="H247" s="170" t="s">
        <v>1081</v>
      </c>
      <c r="I247" s="170" t="s">
        <v>13</v>
      </c>
      <c r="J247" s="170" t="s">
        <v>15</v>
      </c>
      <c r="K247" s="170" t="s">
        <v>16</v>
      </c>
      <c r="L247" s="173">
        <v>7000</v>
      </c>
    </row>
    <row r="248" spans="1:12" s="139" customFormat="1" ht="21.75" customHeight="1" x14ac:dyDescent="0.2">
      <c r="A248" s="169" t="s">
        <v>2460</v>
      </c>
      <c r="B248" s="170" t="s">
        <v>3861</v>
      </c>
      <c r="C248" s="170" t="s">
        <v>62</v>
      </c>
      <c r="D248" s="170" t="s">
        <v>1082</v>
      </c>
      <c r="E248" s="170" t="s">
        <v>3562</v>
      </c>
      <c r="F248" s="178" t="s">
        <v>1083</v>
      </c>
      <c r="G248" s="179">
        <v>41547</v>
      </c>
      <c r="H248" s="170" t="s">
        <v>1084</v>
      </c>
      <c r="I248" s="170" t="s">
        <v>13</v>
      </c>
      <c r="J248" s="178" t="s">
        <v>1085</v>
      </c>
      <c r="K248" s="170" t="s">
        <v>16</v>
      </c>
      <c r="L248" s="173">
        <v>4524</v>
      </c>
    </row>
    <row r="249" spans="1:12" s="139" customFormat="1" ht="21.75" customHeight="1" x14ac:dyDescent="0.2">
      <c r="A249" s="169" t="s">
        <v>2460</v>
      </c>
      <c r="B249" s="170" t="s">
        <v>2243</v>
      </c>
      <c r="C249" s="170" t="s">
        <v>110</v>
      </c>
      <c r="D249" s="170" t="s">
        <v>1094</v>
      </c>
      <c r="E249" s="170" t="s">
        <v>3562</v>
      </c>
      <c r="F249" s="178" t="s">
        <v>924</v>
      </c>
      <c r="G249" s="179">
        <v>41500</v>
      </c>
      <c r="H249" s="170" t="s">
        <v>780</v>
      </c>
      <c r="I249" s="170" t="s">
        <v>781</v>
      </c>
      <c r="J249" s="178" t="s">
        <v>1095</v>
      </c>
      <c r="K249" s="170" t="s">
        <v>16</v>
      </c>
      <c r="L249" s="173">
        <v>1500</v>
      </c>
    </row>
    <row r="250" spans="1:12" s="139" customFormat="1" ht="21.75" customHeight="1" x14ac:dyDescent="0.2">
      <c r="A250" s="169" t="s">
        <v>2460</v>
      </c>
      <c r="B250" s="170" t="s">
        <v>35</v>
      </c>
      <c r="C250" s="170" t="s">
        <v>44</v>
      </c>
      <c r="D250" s="263" t="s">
        <v>3179</v>
      </c>
      <c r="E250" s="170" t="s">
        <v>3562</v>
      </c>
      <c r="F250" s="178" t="s">
        <v>924</v>
      </c>
      <c r="G250" s="179">
        <v>41500</v>
      </c>
      <c r="H250" s="170" t="s">
        <v>93</v>
      </c>
      <c r="I250" s="170" t="s">
        <v>132</v>
      </c>
      <c r="J250" s="264" t="s">
        <v>925</v>
      </c>
      <c r="K250" s="170" t="s">
        <v>16</v>
      </c>
      <c r="L250" s="173">
        <v>7249.99</v>
      </c>
    </row>
    <row r="251" spans="1:12" s="139" customFormat="1" ht="21.75" customHeight="1" x14ac:dyDescent="0.2">
      <c r="A251" s="169"/>
      <c r="B251" s="170" t="s">
        <v>35</v>
      </c>
      <c r="C251" s="170" t="s">
        <v>44</v>
      </c>
      <c r="D251" s="170" t="s">
        <v>3185</v>
      </c>
      <c r="E251" s="170" t="s">
        <v>3186</v>
      </c>
      <c r="F251" s="178" t="s">
        <v>924</v>
      </c>
      <c r="G251" s="179">
        <v>41500</v>
      </c>
      <c r="H251" s="170" t="s">
        <v>93</v>
      </c>
      <c r="I251" s="170" t="s">
        <v>132</v>
      </c>
      <c r="J251" s="264" t="s">
        <v>1089</v>
      </c>
      <c r="K251" s="170" t="s">
        <v>16</v>
      </c>
      <c r="L251" s="173">
        <v>7249.99</v>
      </c>
    </row>
    <row r="252" spans="1:12" s="139" customFormat="1" ht="21.75" customHeight="1" x14ac:dyDescent="0.2">
      <c r="A252" s="169"/>
      <c r="B252" s="170" t="s">
        <v>35</v>
      </c>
      <c r="C252" s="170" t="s">
        <v>52</v>
      </c>
      <c r="D252" s="170"/>
      <c r="E252" s="170"/>
      <c r="F252" s="178" t="s">
        <v>924</v>
      </c>
      <c r="G252" s="179">
        <v>41500</v>
      </c>
      <c r="H252" s="170" t="s">
        <v>93</v>
      </c>
      <c r="I252" s="170"/>
      <c r="J252" s="178"/>
      <c r="K252" s="170" t="s">
        <v>16</v>
      </c>
      <c r="L252" s="173">
        <v>100</v>
      </c>
    </row>
    <row r="253" spans="1:12" s="139" customFormat="1" ht="21.75" customHeight="1" x14ac:dyDescent="0.2">
      <c r="A253" s="169" t="s">
        <v>34</v>
      </c>
      <c r="B253" s="170" t="s">
        <v>61</v>
      </c>
      <c r="C253" s="170" t="s">
        <v>1110</v>
      </c>
      <c r="D253" s="181" t="s">
        <v>1111</v>
      </c>
      <c r="E253" s="170" t="s">
        <v>1905</v>
      </c>
      <c r="F253" s="181" t="s">
        <v>1112</v>
      </c>
      <c r="G253" s="182">
        <v>41723</v>
      </c>
      <c r="H253" s="181" t="s">
        <v>509</v>
      </c>
      <c r="I253" s="181" t="s">
        <v>130</v>
      </c>
      <c r="J253" s="181" t="s">
        <v>15</v>
      </c>
      <c r="K253" s="181" t="s">
        <v>16</v>
      </c>
      <c r="L253" s="183">
        <v>2999</v>
      </c>
    </row>
    <row r="254" spans="1:12" s="139" customFormat="1" ht="21.75" customHeight="1" x14ac:dyDescent="0.2">
      <c r="A254" s="169" t="s">
        <v>34</v>
      </c>
      <c r="B254" s="170" t="s">
        <v>35</v>
      </c>
      <c r="C254" s="181" t="s">
        <v>1146</v>
      </c>
      <c r="D254" s="181" t="s">
        <v>1147</v>
      </c>
      <c r="E254" s="170" t="s">
        <v>1905</v>
      </c>
      <c r="F254" s="181">
        <v>118</v>
      </c>
      <c r="G254" s="182">
        <v>41732</v>
      </c>
      <c r="H254" s="181" t="s">
        <v>747</v>
      </c>
      <c r="I254" s="181" t="s">
        <v>1148</v>
      </c>
      <c r="J254" s="181" t="s">
        <v>15</v>
      </c>
      <c r="K254" s="181" t="s">
        <v>16</v>
      </c>
      <c r="L254" s="183">
        <v>3449.99</v>
      </c>
    </row>
    <row r="255" spans="1:12" s="139" customFormat="1" ht="21.75" customHeight="1" x14ac:dyDescent="0.2">
      <c r="A255" s="169" t="s">
        <v>221</v>
      </c>
      <c r="B255" s="170" t="s">
        <v>35</v>
      </c>
      <c r="C255" s="181" t="s">
        <v>36</v>
      </c>
      <c r="D255" s="181" t="s">
        <v>1159</v>
      </c>
      <c r="E255" s="171" t="s">
        <v>2838</v>
      </c>
      <c r="F255" s="181" t="s">
        <v>1160</v>
      </c>
      <c r="G255" s="182">
        <v>41713</v>
      </c>
      <c r="H255" s="181" t="s">
        <v>212</v>
      </c>
      <c r="I255" s="181" t="s">
        <v>1157</v>
      </c>
      <c r="J255" s="181" t="s">
        <v>1161</v>
      </c>
      <c r="K255" s="181" t="s">
        <v>16</v>
      </c>
      <c r="L255" s="183">
        <v>2494</v>
      </c>
    </row>
    <row r="256" spans="1:12" s="139" customFormat="1" ht="21.75" customHeight="1" x14ac:dyDescent="0.2">
      <c r="A256" s="169" t="s">
        <v>221</v>
      </c>
      <c r="B256" s="170" t="s">
        <v>35</v>
      </c>
      <c r="C256" s="181" t="s">
        <v>36</v>
      </c>
      <c r="D256" s="181" t="s">
        <v>1162</v>
      </c>
      <c r="E256" s="171" t="s">
        <v>2838</v>
      </c>
      <c r="F256" s="181" t="s">
        <v>1160</v>
      </c>
      <c r="G256" s="182">
        <v>41713</v>
      </c>
      <c r="H256" s="181" t="s">
        <v>212</v>
      </c>
      <c r="I256" s="181" t="s">
        <v>1157</v>
      </c>
      <c r="J256" s="181" t="s">
        <v>1163</v>
      </c>
      <c r="K256" s="181" t="s">
        <v>16</v>
      </c>
      <c r="L256" s="183">
        <v>2494</v>
      </c>
    </row>
    <row r="257" spans="1:12" s="139" customFormat="1" ht="21.75" customHeight="1" x14ac:dyDescent="0.2">
      <c r="A257" s="285" t="s">
        <v>221</v>
      </c>
      <c r="B257" s="170" t="s">
        <v>10</v>
      </c>
      <c r="C257" s="170" t="s">
        <v>1220</v>
      </c>
      <c r="D257" s="274" t="s">
        <v>1221</v>
      </c>
      <c r="E257" s="171" t="s">
        <v>2838</v>
      </c>
      <c r="F257" s="170" t="s">
        <v>1222</v>
      </c>
      <c r="G257" s="275">
        <v>42319</v>
      </c>
      <c r="H257" s="274" t="s">
        <v>1223</v>
      </c>
      <c r="I257" s="170" t="s">
        <v>461</v>
      </c>
      <c r="J257" s="274" t="s">
        <v>1224</v>
      </c>
      <c r="K257" s="170" t="s">
        <v>16</v>
      </c>
      <c r="L257" s="286">
        <v>5299</v>
      </c>
    </row>
    <row r="258" spans="1:12" s="139" customFormat="1" ht="21.75" customHeight="1" x14ac:dyDescent="0.2">
      <c r="A258" s="278" t="s">
        <v>221</v>
      </c>
      <c r="B258" s="259" t="s">
        <v>35</v>
      </c>
      <c r="C258" s="259" t="s">
        <v>36</v>
      </c>
      <c r="D258" s="259" t="s">
        <v>218</v>
      </c>
      <c r="E258" s="171" t="s">
        <v>2838</v>
      </c>
      <c r="F258" s="259">
        <v>11544</v>
      </c>
      <c r="G258" s="260">
        <v>42390</v>
      </c>
      <c r="H258" s="259" t="s">
        <v>93</v>
      </c>
      <c r="I258" s="259" t="s">
        <v>1225</v>
      </c>
      <c r="J258" s="259" t="s">
        <v>1226</v>
      </c>
      <c r="K258" s="259" t="s">
        <v>16</v>
      </c>
      <c r="L258" s="261">
        <v>7592.2</v>
      </c>
    </row>
    <row r="259" spans="1:12" s="139" customFormat="1" ht="21.75" customHeight="1" x14ac:dyDescent="0.2">
      <c r="A259" s="278" t="s">
        <v>221</v>
      </c>
      <c r="B259" s="259" t="s">
        <v>35</v>
      </c>
      <c r="C259" s="259" t="s">
        <v>36</v>
      </c>
      <c r="D259" s="259" t="s">
        <v>1227</v>
      </c>
      <c r="E259" s="171" t="s">
        <v>2838</v>
      </c>
      <c r="F259" s="259">
        <v>11544</v>
      </c>
      <c r="G259" s="260">
        <v>42390</v>
      </c>
      <c r="H259" s="259" t="s">
        <v>93</v>
      </c>
      <c r="I259" s="259" t="s">
        <v>1225</v>
      </c>
      <c r="J259" s="259" t="s">
        <v>1228</v>
      </c>
      <c r="K259" s="259" t="s">
        <v>16</v>
      </c>
      <c r="L259" s="261">
        <v>7592.2</v>
      </c>
    </row>
    <row r="260" spans="1:12" s="139" customFormat="1" ht="21.75" customHeight="1" x14ac:dyDescent="0.2">
      <c r="A260" s="278" t="s">
        <v>221</v>
      </c>
      <c r="B260" s="174" t="s">
        <v>10</v>
      </c>
      <c r="C260" s="174" t="s">
        <v>2688</v>
      </c>
      <c r="D260" s="171" t="s">
        <v>2837</v>
      </c>
      <c r="E260" s="171" t="s">
        <v>2838</v>
      </c>
      <c r="F260" s="174">
        <v>11865</v>
      </c>
      <c r="G260" s="175">
        <v>42667</v>
      </c>
      <c r="H260" s="171" t="s">
        <v>2691</v>
      </c>
      <c r="I260" s="176">
        <v>1444</v>
      </c>
      <c r="J260" s="174" t="s">
        <v>15</v>
      </c>
      <c r="K260" s="174" t="s">
        <v>16</v>
      </c>
      <c r="L260" s="177">
        <v>4500</v>
      </c>
    </row>
    <row r="261" spans="1:12" s="139" customFormat="1" ht="21.75" customHeight="1" x14ac:dyDescent="0.2">
      <c r="A261" s="278" t="s">
        <v>221</v>
      </c>
      <c r="B261" s="174" t="s">
        <v>10</v>
      </c>
      <c r="C261" s="174" t="s">
        <v>2688</v>
      </c>
      <c r="D261" s="171" t="s">
        <v>2839</v>
      </c>
      <c r="E261" s="171" t="s">
        <v>2838</v>
      </c>
      <c r="F261" s="174">
        <v>11865</v>
      </c>
      <c r="G261" s="175">
        <v>42667</v>
      </c>
      <c r="H261" s="171" t="s">
        <v>2691</v>
      </c>
      <c r="I261" s="176">
        <v>1444</v>
      </c>
      <c r="J261" s="174" t="s">
        <v>15</v>
      </c>
      <c r="K261" s="174" t="s">
        <v>16</v>
      </c>
      <c r="L261" s="177">
        <v>4500</v>
      </c>
    </row>
    <row r="262" spans="1:12" s="139" customFormat="1" ht="21.75" customHeight="1" x14ac:dyDescent="0.2">
      <c r="A262" s="278" t="s">
        <v>221</v>
      </c>
      <c r="B262" s="174" t="s">
        <v>10</v>
      </c>
      <c r="C262" s="174" t="s">
        <v>2688</v>
      </c>
      <c r="D262" s="171" t="s">
        <v>2840</v>
      </c>
      <c r="E262" s="171" t="s">
        <v>2838</v>
      </c>
      <c r="F262" s="174">
        <v>11865</v>
      </c>
      <c r="G262" s="175">
        <v>42667</v>
      </c>
      <c r="H262" s="171" t="s">
        <v>2691</v>
      </c>
      <c r="I262" s="176">
        <v>1444</v>
      </c>
      <c r="J262" s="174" t="s">
        <v>15</v>
      </c>
      <c r="K262" s="174" t="s">
        <v>16</v>
      </c>
      <c r="L262" s="177">
        <v>4500</v>
      </c>
    </row>
    <row r="263" spans="1:12" s="139" customFormat="1" ht="21.75" customHeight="1" x14ac:dyDescent="0.2">
      <c r="A263" s="278" t="s">
        <v>221</v>
      </c>
      <c r="B263" s="174" t="s">
        <v>10</v>
      </c>
      <c r="C263" s="174" t="s">
        <v>2688</v>
      </c>
      <c r="D263" s="171" t="s">
        <v>2841</v>
      </c>
      <c r="E263" s="171" t="s">
        <v>2838</v>
      </c>
      <c r="F263" s="174">
        <v>11865</v>
      </c>
      <c r="G263" s="175">
        <v>42667</v>
      </c>
      <c r="H263" s="171" t="s">
        <v>2691</v>
      </c>
      <c r="I263" s="176">
        <v>1444</v>
      </c>
      <c r="J263" s="174" t="s">
        <v>15</v>
      </c>
      <c r="K263" s="174" t="s">
        <v>16</v>
      </c>
      <c r="L263" s="177">
        <v>4500</v>
      </c>
    </row>
    <row r="264" spans="1:12" s="139" customFormat="1" ht="21.75" customHeight="1" x14ac:dyDescent="0.2">
      <c r="A264" s="278" t="s">
        <v>221</v>
      </c>
      <c r="B264" s="174" t="s">
        <v>10</v>
      </c>
      <c r="C264" s="174" t="s">
        <v>2688</v>
      </c>
      <c r="D264" s="171" t="s">
        <v>2842</v>
      </c>
      <c r="E264" s="171" t="s">
        <v>2838</v>
      </c>
      <c r="F264" s="174">
        <v>11865</v>
      </c>
      <c r="G264" s="175">
        <v>42667</v>
      </c>
      <c r="H264" s="171" t="s">
        <v>2691</v>
      </c>
      <c r="I264" s="176">
        <v>1444</v>
      </c>
      <c r="J264" s="174" t="s">
        <v>15</v>
      </c>
      <c r="K264" s="174" t="s">
        <v>16</v>
      </c>
      <c r="L264" s="177">
        <v>4500</v>
      </c>
    </row>
    <row r="265" spans="1:12" s="139" customFormat="1" ht="21.75" customHeight="1" x14ac:dyDescent="0.2">
      <c r="A265" s="278" t="s">
        <v>221</v>
      </c>
      <c r="B265" s="174" t="s">
        <v>10</v>
      </c>
      <c r="C265" s="174" t="s">
        <v>2688</v>
      </c>
      <c r="D265" s="171" t="s">
        <v>2843</v>
      </c>
      <c r="E265" s="171" t="s">
        <v>2838</v>
      </c>
      <c r="F265" s="174">
        <v>11865</v>
      </c>
      <c r="G265" s="175">
        <v>42667</v>
      </c>
      <c r="H265" s="171" t="s">
        <v>2691</v>
      </c>
      <c r="I265" s="176">
        <v>1444</v>
      </c>
      <c r="J265" s="174" t="s">
        <v>15</v>
      </c>
      <c r="K265" s="174" t="s">
        <v>16</v>
      </c>
      <c r="L265" s="177">
        <v>4500</v>
      </c>
    </row>
    <row r="266" spans="1:12" s="139" customFormat="1" ht="21.75" customHeight="1" x14ac:dyDescent="0.2">
      <c r="A266" s="278" t="s">
        <v>221</v>
      </c>
      <c r="B266" s="174" t="s">
        <v>10</v>
      </c>
      <c r="C266" s="174" t="s">
        <v>2688</v>
      </c>
      <c r="D266" s="171" t="s">
        <v>2844</v>
      </c>
      <c r="E266" s="171" t="s">
        <v>2838</v>
      </c>
      <c r="F266" s="174">
        <v>11865</v>
      </c>
      <c r="G266" s="175">
        <v>42667</v>
      </c>
      <c r="H266" s="171" t="s">
        <v>2691</v>
      </c>
      <c r="I266" s="176">
        <v>1444</v>
      </c>
      <c r="J266" s="174" t="s">
        <v>15</v>
      </c>
      <c r="K266" s="174" t="s">
        <v>16</v>
      </c>
      <c r="L266" s="177">
        <v>4500</v>
      </c>
    </row>
    <row r="267" spans="1:12" s="139" customFormat="1" ht="21.75" customHeight="1" x14ac:dyDescent="0.2">
      <c r="A267" s="278" t="s">
        <v>221</v>
      </c>
      <c r="B267" s="174" t="s">
        <v>10</v>
      </c>
      <c r="C267" s="174" t="s">
        <v>2688</v>
      </c>
      <c r="D267" s="171" t="s">
        <v>2845</v>
      </c>
      <c r="E267" s="171" t="s">
        <v>2838</v>
      </c>
      <c r="F267" s="174">
        <v>11865</v>
      </c>
      <c r="G267" s="175">
        <v>42667</v>
      </c>
      <c r="H267" s="171" t="s">
        <v>2691</v>
      </c>
      <c r="I267" s="176">
        <v>1444</v>
      </c>
      <c r="J267" s="174" t="s">
        <v>15</v>
      </c>
      <c r="K267" s="174" t="s">
        <v>16</v>
      </c>
      <c r="L267" s="177">
        <v>4500</v>
      </c>
    </row>
    <row r="268" spans="1:12" s="139" customFormat="1" ht="21.75" customHeight="1" x14ac:dyDescent="0.2">
      <c r="A268" s="278" t="s">
        <v>221</v>
      </c>
      <c r="B268" s="174" t="s">
        <v>35</v>
      </c>
      <c r="C268" s="174" t="s">
        <v>2846</v>
      </c>
      <c r="D268" s="287" t="s">
        <v>3579</v>
      </c>
      <c r="E268" s="171" t="s">
        <v>2838</v>
      </c>
      <c r="F268" s="174">
        <v>11864</v>
      </c>
      <c r="G268" s="175">
        <v>42667</v>
      </c>
      <c r="H268" s="171" t="s">
        <v>93</v>
      </c>
      <c r="I268" s="176" t="s">
        <v>3577</v>
      </c>
      <c r="J268" s="174" t="s">
        <v>3578</v>
      </c>
      <c r="K268" s="174" t="s">
        <v>16</v>
      </c>
      <c r="L268" s="177">
        <v>21000</v>
      </c>
    </row>
    <row r="269" spans="1:12" s="139" customFormat="1" ht="21.75" customHeight="1" x14ac:dyDescent="0.2">
      <c r="A269" s="278" t="s">
        <v>221</v>
      </c>
      <c r="B269" s="174" t="s">
        <v>35</v>
      </c>
      <c r="C269" s="174" t="s">
        <v>2846</v>
      </c>
      <c r="D269" s="287" t="s">
        <v>218</v>
      </c>
      <c r="E269" s="171" t="s">
        <v>2838</v>
      </c>
      <c r="F269" s="174">
        <v>11864</v>
      </c>
      <c r="G269" s="175">
        <v>42667</v>
      </c>
      <c r="H269" s="171" t="s">
        <v>93</v>
      </c>
      <c r="I269" s="176" t="s">
        <v>3577</v>
      </c>
      <c r="J269" s="288" t="s">
        <v>3582</v>
      </c>
      <c r="K269" s="174" t="s">
        <v>16</v>
      </c>
      <c r="L269" s="177">
        <v>21000</v>
      </c>
    </row>
    <row r="270" spans="1:12" s="139" customFormat="1" ht="21.75" customHeight="1" x14ac:dyDescent="0.2">
      <c r="A270" s="278" t="s">
        <v>221</v>
      </c>
      <c r="B270" s="174" t="s">
        <v>35</v>
      </c>
      <c r="C270" s="174" t="s">
        <v>2846</v>
      </c>
      <c r="D270" s="287" t="s">
        <v>3580</v>
      </c>
      <c r="E270" s="171" t="s">
        <v>2838</v>
      </c>
      <c r="F270" s="174">
        <v>11864</v>
      </c>
      <c r="G270" s="175">
        <v>42667</v>
      </c>
      <c r="H270" s="171" t="s">
        <v>93</v>
      </c>
      <c r="I270" s="176" t="s">
        <v>3577</v>
      </c>
      <c r="J270" s="288" t="s">
        <v>3583</v>
      </c>
      <c r="K270" s="174" t="s">
        <v>16</v>
      </c>
      <c r="L270" s="177">
        <v>21000</v>
      </c>
    </row>
    <row r="271" spans="1:12" s="139" customFormat="1" ht="21.75" customHeight="1" x14ac:dyDescent="0.2">
      <c r="A271" s="278" t="s">
        <v>221</v>
      </c>
      <c r="B271" s="174" t="s">
        <v>35</v>
      </c>
      <c r="C271" s="174" t="s">
        <v>2846</v>
      </c>
      <c r="D271" s="287" t="s">
        <v>3581</v>
      </c>
      <c r="E271" s="171" t="s">
        <v>2838</v>
      </c>
      <c r="F271" s="174">
        <v>11864</v>
      </c>
      <c r="G271" s="175">
        <v>42667</v>
      </c>
      <c r="H271" s="171" t="s">
        <v>93</v>
      </c>
      <c r="I271" s="176" t="s">
        <v>3577</v>
      </c>
      <c r="J271" s="288" t="s">
        <v>3584</v>
      </c>
      <c r="K271" s="174" t="s">
        <v>16</v>
      </c>
      <c r="L271" s="177">
        <v>21000</v>
      </c>
    </row>
    <row r="272" spans="1:12" s="139" customFormat="1" ht="21.75" customHeight="1" x14ac:dyDescent="0.2">
      <c r="A272" s="278" t="s">
        <v>221</v>
      </c>
      <c r="B272" s="174" t="s">
        <v>35</v>
      </c>
      <c r="C272" s="174" t="s">
        <v>2846</v>
      </c>
      <c r="D272" s="287" t="s">
        <v>2848</v>
      </c>
      <c r="E272" s="171" t="s">
        <v>2838</v>
      </c>
      <c r="F272" s="174">
        <v>11864</v>
      </c>
      <c r="G272" s="175">
        <v>42667</v>
      </c>
      <c r="H272" s="171" t="s">
        <v>93</v>
      </c>
      <c r="I272" s="176" t="s">
        <v>3577</v>
      </c>
      <c r="J272" s="288" t="s">
        <v>3585</v>
      </c>
      <c r="K272" s="174" t="s">
        <v>16</v>
      </c>
      <c r="L272" s="177">
        <v>21000</v>
      </c>
    </row>
    <row r="273" spans="1:12" s="139" customFormat="1" ht="21.75" customHeight="1" x14ac:dyDescent="0.2">
      <c r="A273" s="278" t="s">
        <v>221</v>
      </c>
      <c r="B273" s="174" t="s">
        <v>35</v>
      </c>
      <c r="C273" s="174" t="s">
        <v>2847</v>
      </c>
      <c r="D273" s="171" t="s">
        <v>2848</v>
      </c>
      <c r="E273" s="171" t="s">
        <v>2838</v>
      </c>
      <c r="F273" s="174">
        <f>+F272</f>
        <v>11864</v>
      </c>
      <c r="G273" s="175">
        <f>+G272</f>
        <v>42667</v>
      </c>
      <c r="H273" s="171" t="s">
        <v>139</v>
      </c>
      <c r="I273" s="176" t="s">
        <v>2849</v>
      </c>
      <c r="J273" s="174" t="s">
        <v>2850</v>
      </c>
      <c r="K273" s="174" t="s">
        <v>16</v>
      </c>
      <c r="L273" s="177">
        <v>9500</v>
      </c>
    </row>
    <row r="274" spans="1:12" s="139" customFormat="1" ht="21.75" customHeight="1" x14ac:dyDescent="0.2">
      <c r="A274" s="278" t="s">
        <v>221</v>
      </c>
      <c r="B274" s="174" t="s">
        <v>1907</v>
      </c>
      <c r="C274" s="174" t="s">
        <v>2851</v>
      </c>
      <c r="D274" s="171" t="s">
        <v>2852</v>
      </c>
      <c r="E274" s="171" t="s">
        <v>2838</v>
      </c>
      <c r="F274" s="174">
        <f>+F273</f>
        <v>11864</v>
      </c>
      <c r="G274" s="175">
        <f>+G273</f>
        <v>42667</v>
      </c>
      <c r="H274" s="171" t="s">
        <v>1948</v>
      </c>
      <c r="I274" s="176" t="s">
        <v>2853</v>
      </c>
      <c r="J274" s="174" t="s">
        <v>2854</v>
      </c>
      <c r="K274" s="174" t="s">
        <v>16</v>
      </c>
      <c r="L274" s="177">
        <v>145000</v>
      </c>
    </row>
    <row r="275" spans="1:12" s="139" customFormat="1" ht="21.75" customHeight="1" x14ac:dyDescent="0.2">
      <c r="A275" s="278" t="s">
        <v>1230</v>
      </c>
      <c r="B275" s="259" t="s">
        <v>35</v>
      </c>
      <c r="C275" s="259" t="s">
        <v>116</v>
      </c>
      <c r="D275" s="259" t="s">
        <v>1231</v>
      </c>
      <c r="E275" s="259" t="s">
        <v>1232</v>
      </c>
      <c r="F275" s="259">
        <v>11597</v>
      </c>
      <c r="G275" s="260">
        <v>42467</v>
      </c>
      <c r="H275" s="259" t="s">
        <v>41</v>
      </c>
      <c r="I275" s="259" t="s">
        <v>1233</v>
      </c>
      <c r="J275" s="259"/>
      <c r="K275" s="259" t="s">
        <v>16</v>
      </c>
      <c r="L275" s="261">
        <v>6956.52</v>
      </c>
    </row>
    <row r="276" spans="1:12" s="139" customFormat="1" ht="21.75" customHeight="1" x14ac:dyDescent="0.2">
      <c r="A276" s="278" t="s">
        <v>1230</v>
      </c>
      <c r="B276" s="174" t="s">
        <v>35</v>
      </c>
      <c r="C276" s="174" t="s">
        <v>492</v>
      </c>
      <c r="D276" s="171" t="s">
        <v>2755</v>
      </c>
      <c r="E276" s="171" t="s">
        <v>2756</v>
      </c>
      <c r="F276" s="174">
        <v>1366</v>
      </c>
      <c r="G276" s="175">
        <v>42551</v>
      </c>
      <c r="H276" s="171" t="s">
        <v>93</v>
      </c>
      <c r="I276" s="176" t="s">
        <v>2757</v>
      </c>
      <c r="J276" s="174" t="s">
        <v>2758</v>
      </c>
      <c r="K276" s="174" t="s">
        <v>16</v>
      </c>
      <c r="L276" s="177">
        <f>6896.55*1.16</f>
        <v>7999.9979999999996</v>
      </c>
    </row>
    <row r="277" spans="1:12" s="139" customFormat="1" ht="21.75" customHeight="1" x14ac:dyDescent="0.2">
      <c r="A277" s="278" t="s">
        <v>1230</v>
      </c>
      <c r="B277" s="174" t="s">
        <v>35</v>
      </c>
      <c r="C277" s="174" t="s">
        <v>36</v>
      </c>
      <c r="D277" s="171" t="s">
        <v>3554</v>
      </c>
      <c r="E277" s="171" t="str">
        <f>+E276</f>
        <v>MARGARITA NUÑEZ GOMEZ</v>
      </c>
      <c r="F277" s="174">
        <v>1366</v>
      </c>
      <c r="G277" s="175">
        <f>+G276</f>
        <v>42551</v>
      </c>
      <c r="H277" s="171" t="s">
        <v>212</v>
      </c>
      <c r="I277" s="176" t="s">
        <v>2759</v>
      </c>
      <c r="J277" s="174" t="s">
        <v>2760</v>
      </c>
      <c r="K277" s="174" t="s">
        <v>16</v>
      </c>
      <c r="L277" s="177">
        <f>3879.31*1.16</f>
        <v>4499.9995999999992</v>
      </c>
    </row>
    <row r="278" spans="1:12" s="139" customFormat="1" ht="21.75" customHeight="1" x14ac:dyDescent="0.2">
      <c r="A278" s="278" t="s">
        <v>1230</v>
      </c>
      <c r="B278" s="174" t="s">
        <v>64</v>
      </c>
      <c r="C278" s="174" t="s">
        <v>676</v>
      </c>
      <c r="D278" s="171" t="s">
        <v>2761</v>
      </c>
      <c r="E278" s="171" t="s">
        <v>2756</v>
      </c>
      <c r="F278" s="174">
        <v>1366</v>
      </c>
      <c r="G278" s="175">
        <v>42551</v>
      </c>
      <c r="H278" s="171" t="s">
        <v>2762</v>
      </c>
      <c r="I278" s="176" t="s">
        <v>2763</v>
      </c>
      <c r="J278" s="174" t="s">
        <v>15</v>
      </c>
      <c r="K278" s="174" t="s">
        <v>16</v>
      </c>
      <c r="L278" s="177">
        <v>3000</v>
      </c>
    </row>
    <row r="279" spans="1:12" s="139" customFormat="1" ht="21.75" customHeight="1" x14ac:dyDescent="0.2">
      <c r="A279" s="169" t="s">
        <v>1258</v>
      </c>
      <c r="B279" s="170" t="s">
        <v>10</v>
      </c>
      <c r="C279" s="170" t="s">
        <v>808</v>
      </c>
      <c r="D279" s="181" t="s">
        <v>1259</v>
      </c>
      <c r="E279" s="170" t="s">
        <v>1260</v>
      </c>
      <c r="F279" s="181" t="s">
        <v>1261</v>
      </c>
      <c r="G279" s="182">
        <v>41752</v>
      </c>
      <c r="H279" s="181" t="s">
        <v>1262</v>
      </c>
      <c r="I279" s="181" t="s">
        <v>811</v>
      </c>
      <c r="J279" s="181" t="s">
        <v>15</v>
      </c>
      <c r="K279" s="170" t="s">
        <v>16</v>
      </c>
      <c r="L279" s="183">
        <v>638</v>
      </c>
    </row>
    <row r="280" spans="1:12" s="139" customFormat="1" ht="21.75" customHeight="1" x14ac:dyDescent="0.2">
      <c r="A280" s="169" t="s">
        <v>1258</v>
      </c>
      <c r="B280" s="174" t="s">
        <v>10</v>
      </c>
      <c r="C280" s="174" t="s">
        <v>2688</v>
      </c>
      <c r="D280" s="171" t="s">
        <v>2689</v>
      </c>
      <c r="E280" s="171" t="s">
        <v>2690</v>
      </c>
      <c r="F280" s="174">
        <v>11851</v>
      </c>
      <c r="G280" s="175">
        <v>42654</v>
      </c>
      <c r="H280" s="171" t="s">
        <v>2691</v>
      </c>
      <c r="I280" s="176">
        <v>1444</v>
      </c>
      <c r="J280" s="174" t="s">
        <v>15</v>
      </c>
      <c r="K280" s="174" t="s">
        <v>16</v>
      </c>
      <c r="L280" s="177">
        <v>5000</v>
      </c>
    </row>
    <row r="281" spans="1:12" s="139" customFormat="1" ht="21.75" customHeight="1" x14ac:dyDescent="0.2">
      <c r="A281" s="169" t="s">
        <v>1258</v>
      </c>
      <c r="B281" s="174" t="s">
        <v>10</v>
      </c>
      <c r="C281" s="174" t="s">
        <v>2688</v>
      </c>
      <c r="D281" s="171" t="s">
        <v>2692</v>
      </c>
      <c r="E281" s="171" t="s">
        <v>2690</v>
      </c>
      <c r="F281" s="174">
        <v>11851</v>
      </c>
      <c r="G281" s="175">
        <v>42654</v>
      </c>
      <c r="H281" s="171" t="s">
        <v>2691</v>
      </c>
      <c r="I281" s="176">
        <v>1444</v>
      </c>
      <c r="J281" s="174" t="s">
        <v>15</v>
      </c>
      <c r="K281" s="174" t="s">
        <v>16</v>
      </c>
      <c r="L281" s="177">
        <v>5000</v>
      </c>
    </row>
    <row r="282" spans="1:12" s="139" customFormat="1" ht="21.75" customHeight="1" x14ac:dyDescent="0.2">
      <c r="A282" s="169" t="s">
        <v>1258</v>
      </c>
      <c r="B282" s="174" t="s">
        <v>10</v>
      </c>
      <c r="C282" s="174" t="s">
        <v>2688</v>
      </c>
      <c r="D282" s="171" t="s">
        <v>2693</v>
      </c>
      <c r="E282" s="171" t="s">
        <v>2690</v>
      </c>
      <c r="F282" s="174">
        <v>11851</v>
      </c>
      <c r="G282" s="175">
        <v>42654</v>
      </c>
      <c r="H282" s="171" t="s">
        <v>2691</v>
      </c>
      <c r="I282" s="176">
        <v>1444</v>
      </c>
      <c r="J282" s="174" t="s">
        <v>15</v>
      </c>
      <c r="K282" s="174" t="s">
        <v>16</v>
      </c>
      <c r="L282" s="177">
        <v>5000</v>
      </c>
    </row>
    <row r="283" spans="1:12" s="139" customFormat="1" ht="21.75" customHeight="1" x14ac:dyDescent="0.2">
      <c r="A283" s="169" t="s">
        <v>1258</v>
      </c>
      <c r="B283" s="174" t="s">
        <v>10</v>
      </c>
      <c r="C283" s="174" t="s">
        <v>2688</v>
      </c>
      <c r="D283" s="171" t="s">
        <v>2694</v>
      </c>
      <c r="E283" s="171" t="s">
        <v>2690</v>
      </c>
      <c r="F283" s="174">
        <v>11851</v>
      </c>
      <c r="G283" s="175">
        <v>42654</v>
      </c>
      <c r="H283" s="171" t="s">
        <v>2691</v>
      </c>
      <c r="I283" s="176">
        <v>1444</v>
      </c>
      <c r="J283" s="174" t="s">
        <v>15</v>
      </c>
      <c r="K283" s="174" t="s">
        <v>16</v>
      </c>
      <c r="L283" s="177">
        <v>5000</v>
      </c>
    </row>
    <row r="284" spans="1:12" s="139" customFormat="1" ht="21.75" customHeight="1" x14ac:dyDescent="0.2">
      <c r="A284" s="169" t="s">
        <v>1258</v>
      </c>
      <c r="B284" s="174" t="s">
        <v>10</v>
      </c>
      <c r="C284" s="174" t="s">
        <v>2688</v>
      </c>
      <c r="D284" s="171" t="s">
        <v>2695</v>
      </c>
      <c r="E284" s="171" t="s">
        <v>2690</v>
      </c>
      <c r="F284" s="174">
        <v>11851</v>
      </c>
      <c r="G284" s="175">
        <v>42654</v>
      </c>
      <c r="H284" s="171" t="s">
        <v>2691</v>
      </c>
      <c r="I284" s="176">
        <v>1444</v>
      </c>
      <c r="J284" s="174" t="s">
        <v>15</v>
      </c>
      <c r="K284" s="174" t="s">
        <v>16</v>
      </c>
      <c r="L284" s="177">
        <v>5000</v>
      </c>
    </row>
    <row r="285" spans="1:12" s="139" customFormat="1" ht="21.75" customHeight="1" x14ac:dyDescent="0.2">
      <c r="A285" s="169" t="s">
        <v>1258</v>
      </c>
      <c r="B285" s="174" t="s">
        <v>10</v>
      </c>
      <c r="C285" s="174" t="s">
        <v>2688</v>
      </c>
      <c r="D285" s="171" t="s">
        <v>2696</v>
      </c>
      <c r="E285" s="171" t="s">
        <v>2690</v>
      </c>
      <c r="F285" s="174">
        <v>11851</v>
      </c>
      <c r="G285" s="175">
        <v>42654</v>
      </c>
      <c r="H285" s="171" t="s">
        <v>2691</v>
      </c>
      <c r="I285" s="176">
        <v>1444</v>
      </c>
      <c r="J285" s="174" t="s">
        <v>15</v>
      </c>
      <c r="K285" s="174" t="s">
        <v>16</v>
      </c>
      <c r="L285" s="177">
        <v>5000</v>
      </c>
    </row>
    <row r="286" spans="1:12" s="139" customFormat="1" ht="21.75" customHeight="1" x14ac:dyDescent="0.2">
      <c r="A286" s="169" t="s">
        <v>1258</v>
      </c>
      <c r="B286" s="174" t="s">
        <v>10</v>
      </c>
      <c r="C286" s="174" t="s">
        <v>2688</v>
      </c>
      <c r="D286" s="171" t="s">
        <v>2697</v>
      </c>
      <c r="E286" s="171" t="s">
        <v>2690</v>
      </c>
      <c r="F286" s="174">
        <v>11851</v>
      </c>
      <c r="G286" s="175">
        <v>42654</v>
      </c>
      <c r="H286" s="171" t="s">
        <v>2691</v>
      </c>
      <c r="I286" s="176">
        <v>1444</v>
      </c>
      <c r="J286" s="174" t="s">
        <v>15</v>
      </c>
      <c r="K286" s="174" t="s">
        <v>16</v>
      </c>
      <c r="L286" s="177">
        <v>5000</v>
      </c>
    </row>
    <row r="287" spans="1:12" s="139" customFormat="1" ht="21.75" customHeight="1" x14ac:dyDescent="0.2">
      <c r="A287" s="169" t="s">
        <v>1258</v>
      </c>
      <c r="B287" s="174" t="s">
        <v>35</v>
      </c>
      <c r="C287" s="174" t="s">
        <v>36</v>
      </c>
      <c r="D287" s="171" t="s">
        <v>737</v>
      </c>
      <c r="E287" s="171" t="s">
        <v>2690</v>
      </c>
      <c r="F287" s="174">
        <v>11850</v>
      </c>
      <c r="G287" s="175">
        <v>42654</v>
      </c>
      <c r="H287" s="171" t="s">
        <v>93</v>
      </c>
      <c r="I287" s="176" t="s">
        <v>2698</v>
      </c>
      <c r="J287" s="174" t="s">
        <v>2699</v>
      </c>
      <c r="K287" s="174" t="s">
        <v>16</v>
      </c>
      <c r="L287" s="177">
        <v>6500</v>
      </c>
    </row>
    <row r="288" spans="1:12" s="139" customFormat="1" ht="21.75" customHeight="1" x14ac:dyDescent="0.2">
      <c r="A288" s="169" t="s">
        <v>1258</v>
      </c>
      <c r="B288" s="289" t="s">
        <v>61</v>
      </c>
      <c r="C288" s="186" t="s">
        <v>3690</v>
      </c>
      <c r="D288" s="187" t="s">
        <v>3691</v>
      </c>
      <c r="E288" s="187" t="s">
        <v>3692</v>
      </c>
      <c r="F288" s="186">
        <v>770</v>
      </c>
      <c r="G288" s="290">
        <v>42921</v>
      </c>
      <c r="H288" s="187" t="s">
        <v>461</v>
      </c>
      <c r="I288" s="187" t="s">
        <v>3693</v>
      </c>
      <c r="J288" s="188" t="s">
        <v>15</v>
      </c>
      <c r="K288" s="187"/>
      <c r="L288" s="189">
        <v>3294.4</v>
      </c>
    </row>
    <row r="289" spans="1:12" s="139" customFormat="1" ht="21.75" customHeight="1" x14ac:dyDescent="0.2">
      <c r="A289" s="169" t="s">
        <v>1258</v>
      </c>
      <c r="B289" s="289" t="s">
        <v>61</v>
      </c>
      <c r="C289" s="186" t="s">
        <v>3690</v>
      </c>
      <c r="D289" s="187" t="s">
        <v>3694</v>
      </c>
      <c r="E289" s="187" t="s">
        <v>3692</v>
      </c>
      <c r="F289" s="186">
        <v>770</v>
      </c>
      <c r="G289" s="290">
        <v>42921</v>
      </c>
      <c r="H289" s="187" t="s">
        <v>461</v>
      </c>
      <c r="I289" s="187" t="s">
        <v>3693</v>
      </c>
      <c r="J289" s="188" t="s">
        <v>15</v>
      </c>
      <c r="K289" s="187"/>
      <c r="L289" s="189">
        <v>3294.4</v>
      </c>
    </row>
    <row r="290" spans="1:12" s="139" customFormat="1" ht="21.75" customHeight="1" x14ac:dyDescent="0.2">
      <c r="A290" s="169" t="s">
        <v>1258</v>
      </c>
      <c r="B290" s="289" t="s">
        <v>61</v>
      </c>
      <c r="C290" s="186" t="s">
        <v>3690</v>
      </c>
      <c r="D290" s="187" t="s">
        <v>3695</v>
      </c>
      <c r="E290" s="187" t="s">
        <v>3692</v>
      </c>
      <c r="F290" s="186">
        <v>770</v>
      </c>
      <c r="G290" s="290">
        <v>42921</v>
      </c>
      <c r="H290" s="187" t="s">
        <v>461</v>
      </c>
      <c r="I290" s="187" t="s">
        <v>3693</v>
      </c>
      <c r="J290" s="188" t="s">
        <v>15</v>
      </c>
      <c r="K290" s="187"/>
      <c r="L290" s="189">
        <v>3294.4</v>
      </c>
    </row>
    <row r="291" spans="1:12" s="139" customFormat="1" ht="21.75" customHeight="1" x14ac:dyDescent="0.2">
      <c r="A291" s="169" t="s">
        <v>1258</v>
      </c>
      <c r="B291" s="289" t="s">
        <v>61</v>
      </c>
      <c r="C291" s="186" t="s">
        <v>3690</v>
      </c>
      <c r="D291" s="187" t="s">
        <v>3696</v>
      </c>
      <c r="E291" s="187" t="s">
        <v>3692</v>
      </c>
      <c r="F291" s="186">
        <v>770</v>
      </c>
      <c r="G291" s="290">
        <v>42921</v>
      </c>
      <c r="H291" s="187" t="s">
        <v>461</v>
      </c>
      <c r="I291" s="187" t="s">
        <v>3693</v>
      </c>
      <c r="J291" s="188" t="s">
        <v>15</v>
      </c>
      <c r="K291" s="187"/>
      <c r="L291" s="189">
        <v>3294.4</v>
      </c>
    </row>
    <row r="292" spans="1:12" s="139" customFormat="1" ht="21.75" customHeight="1" x14ac:dyDescent="0.2">
      <c r="A292" s="169" t="s">
        <v>1258</v>
      </c>
      <c r="B292" s="289" t="s">
        <v>61</v>
      </c>
      <c r="C292" s="186" t="s">
        <v>3690</v>
      </c>
      <c r="D292" s="187" t="s">
        <v>3697</v>
      </c>
      <c r="E292" s="187" t="s">
        <v>3692</v>
      </c>
      <c r="F292" s="186">
        <v>770</v>
      </c>
      <c r="G292" s="290">
        <v>42921</v>
      </c>
      <c r="H292" s="187" t="s">
        <v>461</v>
      </c>
      <c r="I292" s="187" t="s">
        <v>3693</v>
      </c>
      <c r="J292" s="188" t="s">
        <v>15</v>
      </c>
      <c r="K292" s="187"/>
      <c r="L292" s="189">
        <v>3294.4</v>
      </c>
    </row>
    <row r="293" spans="1:12" s="139" customFormat="1" ht="21.75" customHeight="1" x14ac:dyDescent="0.2">
      <c r="A293" s="176" t="s">
        <v>2684</v>
      </c>
      <c r="B293" s="170" t="s">
        <v>2215</v>
      </c>
      <c r="C293" s="181" t="s">
        <v>1310</v>
      </c>
      <c r="D293" s="181" t="s">
        <v>1311</v>
      </c>
      <c r="E293" s="171" t="s">
        <v>2685</v>
      </c>
      <c r="F293" s="181" t="s">
        <v>1312</v>
      </c>
      <c r="G293" s="182">
        <v>41776</v>
      </c>
      <c r="H293" s="181" t="s">
        <v>1313</v>
      </c>
      <c r="I293" s="181" t="s">
        <v>1314</v>
      </c>
      <c r="J293" s="181" t="s">
        <v>15</v>
      </c>
      <c r="K293" s="181" t="s">
        <v>16</v>
      </c>
      <c r="L293" s="184">
        <v>1715.99</v>
      </c>
    </row>
    <row r="294" spans="1:12" s="139" customFormat="1" ht="21.75" customHeight="1" x14ac:dyDescent="0.2">
      <c r="A294" s="169" t="s">
        <v>191</v>
      </c>
      <c r="B294" s="170" t="s">
        <v>10</v>
      </c>
      <c r="C294" s="181" t="s">
        <v>1329</v>
      </c>
      <c r="D294" s="181" t="s">
        <v>1330</v>
      </c>
      <c r="E294" s="170" t="s">
        <v>3159</v>
      </c>
      <c r="F294" s="181">
        <v>11665</v>
      </c>
      <c r="G294" s="182">
        <v>42524</v>
      </c>
      <c r="H294" s="181"/>
      <c r="I294" s="170" t="s">
        <v>1331</v>
      </c>
      <c r="J294" s="291"/>
      <c r="K294" s="181" t="s">
        <v>16</v>
      </c>
      <c r="L294" s="185">
        <v>3462.6</v>
      </c>
    </row>
    <row r="295" spans="1:12" s="139" customFormat="1" ht="21.75" customHeight="1" x14ac:dyDescent="0.2">
      <c r="A295" s="169" t="s">
        <v>593</v>
      </c>
      <c r="B295" s="174" t="s">
        <v>35</v>
      </c>
      <c r="C295" s="174" t="str">
        <f>+C294</f>
        <v>TRITURADORA PARA EGRESOS</v>
      </c>
      <c r="D295" s="171" t="s">
        <v>2926</v>
      </c>
      <c r="E295" s="171" t="s">
        <v>2927</v>
      </c>
      <c r="F295" s="174">
        <v>37</v>
      </c>
      <c r="G295" s="175">
        <v>42540</v>
      </c>
      <c r="H295" s="171" t="s">
        <v>2160</v>
      </c>
      <c r="I295" s="176" t="s">
        <v>2873</v>
      </c>
      <c r="J295" s="174" t="s">
        <v>2928</v>
      </c>
      <c r="K295" s="174" t="s">
        <v>16</v>
      </c>
      <c r="L295" s="177">
        <v>6960</v>
      </c>
    </row>
    <row r="296" spans="1:12" s="139" customFormat="1" ht="21.75" customHeight="1" x14ac:dyDescent="0.2">
      <c r="A296" s="169" t="s">
        <v>237</v>
      </c>
      <c r="B296" s="170" t="s">
        <v>64</v>
      </c>
      <c r="C296" s="181" t="s">
        <v>65</v>
      </c>
      <c r="D296" s="181" t="s">
        <v>1350</v>
      </c>
      <c r="E296" s="170" t="s">
        <v>1351</v>
      </c>
      <c r="F296" s="181" t="s">
        <v>1352</v>
      </c>
      <c r="G296" s="182">
        <v>41795</v>
      </c>
      <c r="H296" s="181" t="s">
        <v>668</v>
      </c>
      <c r="I296" s="181" t="s">
        <v>1353</v>
      </c>
      <c r="J296" s="181" t="s">
        <v>1354</v>
      </c>
      <c r="K296" s="181" t="s">
        <v>16</v>
      </c>
      <c r="L296" s="185">
        <v>1477.84</v>
      </c>
    </row>
    <row r="297" spans="1:12" s="139" customFormat="1" ht="21.75" customHeight="1" x14ac:dyDescent="0.2">
      <c r="A297" s="169" t="s">
        <v>237</v>
      </c>
      <c r="B297" s="174" t="s">
        <v>10</v>
      </c>
      <c r="C297" s="174" t="s">
        <v>209</v>
      </c>
      <c r="D297" s="171" t="s">
        <v>2673</v>
      </c>
      <c r="E297" s="171" t="s">
        <v>2674</v>
      </c>
      <c r="F297" s="174">
        <v>11849</v>
      </c>
      <c r="G297" s="175">
        <v>42654</v>
      </c>
      <c r="H297" s="171" t="s">
        <v>212</v>
      </c>
      <c r="I297" s="176" t="s">
        <v>213</v>
      </c>
      <c r="J297" s="174" t="s">
        <v>2675</v>
      </c>
      <c r="K297" s="174" t="s">
        <v>16</v>
      </c>
      <c r="L297" s="177">
        <v>4000</v>
      </c>
    </row>
    <row r="298" spans="1:12" s="139" customFormat="1" ht="21.75" customHeight="1" x14ac:dyDescent="0.2">
      <c r="A298" s="169" t="s">
        <v>237</v>
      </c>
      <c r="B298" s="174" t="s">
        <v>35</v>
      </c>
      <c r="C298" s="174" t="s">
        <v>2676</v>
      </c>
      <c r="D298" s="171" t="s">
        <v>2677</v>
      </c>
      <c r="E298" s="171" t="s">
        <v>2674</v>
      </c>
      <c r="F298" s="174">
        <v>11885</v>
      </c>
      <c r="G298" s="175">
        <v>42681</v>
      </c>
      <c r="H298" s="171" t="s">
        <v>93</v>
      </c>
      <c r="I298" s="176" t="s">
        <v>2678</v>
      </c>
      <c r="J298" s="174" t="s">
        <v>2679</v>
      </c>
      <c r="K298" s="174" t="s">
        <v>16</v>
      </c>
      <c r="L298" s="177">
        <v>20000</v>
      </c>
    </row>
    <row r="299" spans="1:12" s="139" customFormat="1" ht="21.75" customHeight="1" x14ac:dyDescent="0.2">
      <c r="A299" s="169" t="s">
        <v>237</v>
      </c>
      <c r="B299" s="174" t="s">
        <v>35</v>
      </c>
      <c r="C299" s="174" t="s">
        <v>2676</v>
      </c>
      <c r="D299" s="171" t="s">
        <v>2680</v>
      </c>
      <c r="E299" s="171" t="s">
        <v>2674</v>
      </c>
      <c r="F299" s="174">
        <v>11885</v>
      </c>
      <c r="G299" s="175">
        <v>42681</v>
      </c>
      <c r="H299" s="171" t="s">
        <v>93</v>
      </c>
      <c r="I299" s="176" t="s">
        <v>2678</v>
      </c>
      <c r="J299" s="174" t="s">
        <v>2681</v>
      </c>
      <c r="K299" s="174" t="s">
        <v>16</v>
      </c>
      <c r="L299" s="177">
        <v>20000</v>
      </c>
    </row>
    <row r="300" spans="1:12" s="139" customFormat="1" ht="21.75" customHeight="1" x14ac:dyDescent="0.2">
      <c r="A300" s="169" t="s">
        <v>237</v>
      </c>
      <c r="B300" s="174" t="s">
        <v>35</v>
      </c>
      <c r="C300" s="174" t="s">
        <v>2676</v>
      </c>
      <c r="D300" s="171" t="s">
        <v>2682</v>
      </c>
      <c r="E300" s="171" t="s">
        <v>2674</v>
      </c>
      <c r="F300" s="174">
        <v>11885</v>
      </c>
      <c r="G300" s="175">
        <v>42681</v>
      </c>
      <c r="H300" s="171" t="s">
        <v>93</v>
      </c>
      <c r="I300" s="176" t="s">
        <v>2678</v>
      </c>
      <c r="J300" s="174" t="s">
        <v>2683</v>
      </c>
      <c r="K300" s="174" t="s">
        <v>16</v>
      </c>
      <c r="L300" s="177">
        <v>20000</v>
      </c>
    </row>
    <row r="301" spans="1:12" s="139" customFormat="1" ht="21.75" customHeight="1" x14ac:dyDescent="0.2">
      <c r="A301" s="169" t="s">
        <v>1210</v>
      </c>
      <c r="B301" s="170" t="s">
        <v>35</v>
      </c>
      <c r="C301" s="170" t="s">
        <v>36</v>
      </c>
      <c r="D301" s="181" t="s">
        <v>1227</v>
      </c>
      <c r="E301" s="171" t="s">
        <v>2737</v>
      </c>
      <c r="F301" s="181" t="s">
        <v>1364</v>
      </c>
      <c r="G301" s="182">
        <v>41800</v>
      </c>
      <c r="H301" s="181" t="s">
        <v>139</v>
      </c>
      <c r="I301" s="181" t="s">
        <v>1365</v>
      </c>
      <c r="J301" s="181" t="s">
        <v>1366</v>
      </c>
      <c r="K301" s="181" t="s">
        <v>16</v>
      </c>
      <c r="L301" s="185">
        <v>3603.59</v>
      </c>
    </row>
    <row r="302" spans="1:12" s="139" customFormat="1" ht="21.75" customHeight="1" x14ac:dyDescent="0.2">
      <c r="A302" s="169" t="s">
        <v>34</v>
      </c>
      <c r="B302" s="170" t="s">
        <v>35</v>
      </c>
      <c r="C302" s="170" t="s">
        <v>1461</v>
      </c>
      <c r="D302" s="170" t="s">
        <v>1462</v>
      </c>
      <c r="E302" s="170" t="s">
        <v>1905</v>
      </c>
      <c r="F302" s="170">
        <v>1622</v>
      </c>
      <c r="G302" s="179">
        <v>41864</v>
      </c>
      <c r="H302" s="170" t="s">
        <v>747</v>
      </c>
      <c r="I302" s="170" t="s">
        <v>1463</v>
      </c>
      <c r="J302" s="170" t="s">
        <v>15</v>
      </c>
      <c r="K302" s="170" t="s">
        <v>16</v>
      </c>
      <c r="L302" s="180">
        <v>3306</v>
      </c>
    </row>
    <row r="303" spans="1:12" s="139" customFormat="1" ht="21.75" customHeight="1" x14ac:dyDescent="0.2">
      <c r="A303" s="169" t="s">
        <v>9</v>
      </c>
      <c r="B303" s="170" t="s">
        <v>61</v>
      </c>
      <c r="C303" s="170" t="s">
        <v>594</v>
      </c>
      <c r="D303" s="170" t="s">
        <v>1467</v>
      </c>
      <c r="E303" s="170" t="s">
        <v>3150</v>
      </c>
      <c r="F303" s="170" t="s">
        <v>1468</v>
      </c>
      <c r="G303" s="179">
        <v>41865</v>
      </c>
      <c r="H303" s="170" t="s">
        <v>1293</v>
      </c>
      <c r="I303" s="170" t="s">
        <v>1469</v>
      </c>
      <c r="J303" s="170" t="s">
        <v>15</v>
      </c>
      <c r="K303" s="170" t="s">
        <v>16</v>
      </c>
      <c r="L303" s="180">
        <v>719.2</v>
      </c>
    </row>
    <row r="304" spans="1:12" s="139" customFormat="1" ht="21.75" customHeight="1" x14ac:dyDescent="0.2">
      <c r="A304" s="169" t="s">
        <v>1210</v>
      </c>
      <c r="B304" s="174" t="s">
        <v>35</v>
      </c>
      <c r="C304" s="174" t="s">
        <v>116</v>
      </c>
      <c r="D304" s="292" t="s">
        <v>2677</v>
      </c>
      <c r="E304" s="171" t="s">
        <v>2737</v>
      </c>
      <c r="F304" s="174">
        <v>11886</v>
      </c>
      <c r="G304" s="175">
        <v>42681</v>
      </c>
      <c r="H304" s="171" t="s">
        <v>93</v>
      </c>
      <c r="I304" s="176" t="s">
        <v>2900</v>
      </c>
      <c r="J304" s="174" t="s">
        <v>2901</v>
      </c>
      <c r="K304" s="174" t="s">
        <v>16</v>
      </c>
      <c r="L304" s="177">
        <v>14500</v>
      </c>
    </row>
    <row r="305" spans="1:12" s="139" customFormat="1" ht="21.75" customHeight="1" x14ac:dyDescent="0.2">
      <c r="A305" s="169" t="s">
        <v>1210</v>
      </c>
      <c r="B305" s="174" t="s">
        <v>35</v>
      </c>
      <c r="C305" s="174" t="s">
        <v>492</v>
      </c>
      <c r="D305" s="292" t="s">
        <v>741</v>
      </c>
      <c r="E305" s="171" t="s">
        <v>2737</v>
      </c>
      <c r="F305" s="174">
        <v>11890</v>
      </c>
      <c r="G305" s="175">
        <f>+G304</f>
        <v>42681</v>
      </c>
      <c r="H305" s="171" t="s">
        <v>897</v>
      </c>
      <c r="I305" s="176" t="s">
        <v>2902</v>
      </c>
      <c r="J305" s="174" t="s">
        <v>2903</v>
      </c>
      <c r="K305" s="174" t="s">
        <v>16</v>
      </c>
      <c r="L305" s="177">
        <v>25000</v>
      </c>
    </row>
    <row r="306" spans="1:12" s="139" customFormat="1" ht="21.75" customHeight="1" x14ac:dyDescent="0.2">
      <c r="A306" s="169" t="s">
        <v>1210</v>
      </c>
      <c r="B306" s="174" t="s">
        <v>35</v>
      </c>
      <c r="C306" s="174" t="s">
        <v>2885</v>
      </c>
      <c r="D306" s="292" t="s">
        <v>2904</v>
      </c>
      <c r="E306" s="171" t="s">
        <v>2737</v>
      </c>
      <c r="F306" s="174">
        <v>11890</v>
      </c>
      <c r="G306" s="175">
        <f>+G305</f>
        <v>42681</v>
      </c>
      <c r="H306" s="171" t="s">
        <v>139</v>
      </c>
      <c r="I306" s="176" t="s">
        <v>1340</v>
      </c>
      <c r="J306" s="174" t="s">
        <v>2905</v>
      </c>
      <c r="K306" s="174" t="s">
        <v>16</v>
      </c>
      <c r="L306" s="177">
        <v>5500.02</v>
      </c>
    </row>
    <row r="307" spans="1:12" s="139" customFormat="1" ht="21.75" customHeight="1" x14ac:dyDescent="0.2">
      <c r="A307" s="169" t="s">
        <v>1210</v>
      </c>
      <c r="B307" s="174" t="s">
        <v>35</v>
      </c>
      <c r="C307" s="174" t="s">
        <v>2906</v>
      </c>
      <c r="D307" s="292" t="s">
        <v>737</v>
      </c>
      <c r="E307" s="171" t="s">
        <v>2737</v>
      </c>
      <c r="F307" s="174">
        <v>11890</v>
      </c>
      <c r="G307" s="175">
        <f>+G306</f>
        <v>42681</v>
      </c>
      <c r="H307" s="171" t="s">
        <v>93</v>
      </c>
      <c r="I307" s="176" t="s">
        <v>2907</v>
      </c>
      <c r="J307" s="174" t="s">
        <v>2908</v>
      </c>
      <c r="K307" s="174" t="s">
        <v>16</v>
      </c>
      <c r="L307" s="177">
        <v>15999.99</v>
      </c>
    </row>
    <row r="308" spans="1:12" s="139" customFormat="1" ht="21.75" customHeight="1" x14ac:dyDescent="0.2">
      <c r="A308" s="169" t="s">
        <v>1210</v>
      </c>
      <c r="B308" s="174" t="s">
        <v>35</v>
      </c>
      <c r="C308" s="174" t="s">
        <v>2906</v>
      </c>
      <c r="D308" s="292"/>
      <c r="E308" s="171" t="s">
        <v>2737</v>
      </c>
      <c r="F308" s="174">
        <v>11890</v>
      </c>
      <c r="G308" s="175">
        <f>+G307</f>
        <v>42681</v>
      </c>
      <c r="H308" s="171" t="s">
        <v>93</v>
      </c>
      <c r="I308" s="176"/>
      <c r="J308" s="174"/>
      <c r="K308" s="174" t="s">
        <v>16</v>
      </c>
      <c r="L308" s="177">
        <v>15999.99</v>
      </c>
    </row>
    <row r="309" spans="1:12" s="139" customFormat="1" ht="21.75" customHeight="1" x14ac:dyDescent="0.2">
      <c r="A309" s="169" t="s">
        <v>3481</v>
      </c>
      <c r="B309" s="174" t="s">
        <v>64</v>
      </c>
      <c r="C309" s="174" t="s">
        <v>666</v>
      </c>
      <c r="D309" s="171" t="s">
        <v>2909</v>
      </c>
      <c r="E309" s="171" t="s">
        <v>2737</v>
      </c>
      <c r="F309" s="174">
        <v>11718</v>
      </c>
      <c r="G309" s="175">
        <v>42552</v>
      </c>
      <c r="H309" s="171" t="s">
        <v>1948</v>
      </c>
      <c r="I309" s="176" t="s">
        <v>1278</v>
      </c>
      <c r="J309" s="174">
        <v>92061089533</v>
      </c>
      <c r="K309" s="174" t="s">
        <v>16</v>
      </c>
      <c r="L309" s="177">
        <v>5500</v>
      </c>
    </row>
    <row r="310" spans="1:12" s="139" customFormat="1" ht="21.75" customHeight="1" x14ac:dyDescent="0.2">
      <c r="A310" s="169" t="s">
        <v>1210</v>
      </c>
      <c r="B310" s="174" t="s">
        <v>64</v>
      </c>
      <c r="C310" s="174" t="s">
        <v>666</v>
      </c>
      <c r="D310" s="171" t="s">
        <v>2910</v>
      </c>
      <c r="E310" s="171" t="s">
        <v>2737</v>
      </c>
      <c r="F310" s="174">
        <v>11718</v>
      </c>
      <c r="G310" s="175">
        <v>42552</v>
      </c>
      <c r="H310" s="171" t="s">
        <v>1948</v>
      </c>
      <c r="I310" s="176" t="s">
        <v>1278</v>
      </c>
      <c r="J310" s="174">
        <v>92061089036</v>
      </c>
      <c r="K310" s="174" t="s">
        <v>16</v>
      </c>
      <c r="L310" s="177">
        <v>5500</v>
      </c>
    </row>
    <row r="311" spans="1:12" s="139" customFormat="1" ht="21.75" customHeight="1" x14ac:dyDescent="0.2">
      <c r="A311" s="169" t="s">
        <v>3558</v>
      </c>
      <c r="B311" s="170" t="s">
        <v>932</v>
      </c>
      <c r="C311" s="170" t="s">
        <v>1500</v>
      </c>
      <c r="D311" s="170" t="s">
        <v>1501</v>
      </c>
      <c r="E311" s="170" t="s">
        <v>3560</v>
      </c>
      <c r="F311" s="170">
        <v>582</v>
      </c>
      <c r="G311" s="179">
        <v>41831</v>
      </c>
      <c r="H311" s="170" t="s">
        <v>1502</v>
      </c>
      <c r="I311" s="170" t="s">
        <v>1200</v>
      </c>
      <c r="J311" s="170" t="s">
        <v>15</v>
      </c>
      <c r="K311" s="170" t="s">
        <v>16</v>
      </c>
      <c r="L311" s="180">
        <v>3045</v>
      </c>
    </row>
    <row r="312" spans="1:12" s="139" customFormat="1" ht="21.75" customHeight="1" x14ac:dyDescent="0.2">
      <c r="A312" s="169" t="s">
        <v>191</v>
      </c>
      <c r="B312" s="170" t="s">
        <v>35</v>
      </c>
      <c r="C312" s="170" t="s">
        <v>36</v>
      </c>
      <c r="D312" s="170" t="s">
        <v>1586</v>
      </c>
      <c r="E312" s="170" t="s">
        <v>3159</v>
      </c>
      <c r="F312" s="181">
        <v>1666</v>
      </c>
      <c r="G312" s="182">
        <v>41912</v>
      </c>
      <c r="H312" s="181" t="s">
        <v>139</v>
      </c>
      <c r="I312" s="181" t="s">
        <v>395</v>
      </c>
      <c r="J312" s="181" t="s">
        <v>1587</v>
      </c>
      <c r="K312" s="170" t="s">
        <v>16</v>
      </c>
      <c r="L312" s="257">
        <v>10000</v>
      </c>
    </row>
    <row r="313" spans="1:12" s="139" customFormat="1" ht="21.75" customHeight="1" x14ac:dyDescent="0.2">
      <c r="A313" s="169" t="s">
        <v>9</v>
      </c>
      <c r="B313" s="170" t="s">
        <v>2243</v>
      </c>
      <c r="C313" s="170" t="s">
        <v>110</v>
      </c>
      <c r="D313" s="170" t="s">
        <v>1588</v>
      </c>
      <c r="E313" s="170" t="s">
        <v>3150</v>
      </c>
      <c r="F313" s="181">
        <v>1666</v>
      </c>
      <c r="G313" s="182">
        <v>41912</v>
      </c>
      <c r="H313" s="181" t="s">
        <v>1584</v>
      </c>
      <c r="I313" s="181" t="s">
        <v>1585</v>
      </c>
      <c r="J313" s="181">
        <v>823020891</v>
      </c>
      <c r="K313" s="170" t="s">
        <v>16</v>
      </c>
      <c r="L313" s="257">
        <v>2000</v>
      </c>
    </row>
    <row r="314" spans="1:12" s="139" customFormat="1" ht="21.75" customHeight="1" x14ac:dyDescent="0.2">
      <c r="A314" s="169" t="s">
        <v>9</v>
      </c>
      <c r="B314" s="170" t="s">
        <v>2243</v>
      </c>
      <c r="C314" s="170" t="s">
        <v>110</v>
      </c>
      <c r="D314" s="170" t="s">
        <v>1589</v>
      </c>
      <c r="E314" s="170" t="s">
        <v>3150</v>
      </c>
      <c r="F314" s="181">
        <v>1666</v>
      </c>
      <c r="G314" s="182">
        <v>41912</v>
      </c>
      <c r="H314" s="181" t="s">
        <v>1584</v>
      </c>
      <c r="I314" s="181" t="s">
        <v>1585</v>
      </c>
      <c r="J314" s="181">
        <v>835005824</v>
      </c>
      <c r="K314" s="170" t="s">
        <v>16</v>
      </c>
      <c r="L314" s="257">
        <v>2000</v>
      </c>
    </row>
    <row r="315" spans="1:12" s="139" customFormat="1" ht="21.75" customHeight="1" x14ac:dyDescent="0.2">
      <c r="A315" s="169" t="s">
        <v>191</v>
      </c>
      <c r="B315" s="170" t="s">
        <v>35</v>
      </c>
      <c r="C315" s="170" t="s">
        <v>44</v>
      </c>
      <c r="D315" s="170" t="s">
        <v>1592</v>
      </c>
      <c r="E315" s="170" t="s">
        <v>3159</v>
      </c>
      <c r="F315" s="181">
        <v>1666</v>
      </c>
      <c r="G315" s="182">
        <v>41912</v>
      </c>
      <c r="H315" s="181" t="s">
        <v>93</v>
      </c>
      <c r="I315" s="181" t="s">
        <v>132</v>
      </c>
      <c r="J315" s="181" t="s">
        <v>1593</v>
      </c>
      <c r="K315" s="170" t="s">
        <v>16</v>
      </c>
      <c r="L315" s="257">
        <v>7350</v>
      </c>
    </row>
    <row r="316" spans="1:12" s="139" customFormat="1" ht="21.75" customHeight="1" x14ac:dyDescent="0.2">
      <c r="A316" s="169" t="s">
        <v>191</v>
      </c>
      <c r="B316" s="170" t="s">
        <v>35</v>
      </c>
      <c r="C316" s="170" t="s">
        <v>48</v>
      </c>
      <c r="D316" s="170" t="s">
        <v>1594</v>
      </c>
      <c r="E316" s="170" t="s">
        <v>3159</v>
      </c>
      <c r="F316" s="181">
        <v>1666</v>
      </c>
      <c r="G316" s="182">
        <v>41912</v>
      </c>
      <c r="H316" s="181" t="s">
        <v>93</v>
      </c>
      <c r="I316" s="181" t="s">
        <v>13</v>
      </c>
      <c r="J316" s="281" t="s">
        <v>3587</v>
      </c>
      <c r="K316" s="170" t="s">
        <v>16</v>
      </c>
      <c r="L316" s="257">
        <v>150</v>
      </c>
    </row>
    <row r="317" spans="1:12" s="139" customFormat="1" ht="21.75" customHeight="1" x14ac:dyDescent="0.2">
      <c r="A317" s="169" t="s">
        <v>191</v>
      </c>
      <c r="B317" s="170" t="s">
        <v>35</v>
      </c>
      <c r="C317" s="170" t="s">
        <v>52</v>
      </c>
      <c r="D317" s="170" t="s">
        <v>1595</v>
      </c>
      <c r="E317" s="170" t="s">
        <v>3159</v>
      </c>
      <c r="F317" s="181">
        <v>1666</v>
      </c>
      <c r="G317" s="182">
        <v>41912</v>
      </c>
      <c r="H317" s="181" t="s">
        <v>93</v>
      </c>
      <c r="I317" s="181" t="s">
        <v>374</v>
      </c>
      <c r="J317" s="281" t="s">
        <v>3588</v>
      </c>
      <c r="K317" s="170" t="s">
        <v>16</v>
      </c>
      <c r="L317" s="257">
        <v>150</v>
      </c>
    </row>
    <row r="318" spans="1:12" s="139" customFormat="1" ht="21.75" customHeight="1" x14ac:dyDescent="0.2">
      <c r="A318" s="169" t="s">
        <v>191</v>
      </c>
      <c r="B318" s="170" t="s">
        <v>35</v>
      </c>
      <c r="C318" s="170" t="s">
        <v>44</v>
      </c>
      <c r="D318" s="170" t="s">
        <v>1599</v>
      </c>
      <c r="E318" s="170" t="s">
        <v>3159</v>
      </c>
      <c r="F318" s="181">
        <v>1666</v>
      </c>
      <c r="G318" s="182">
        <v>41912</v>
      </c>
      <c r="H318" s="181" t="s">
        <v>93</v>
      </c>
      <c r="I318" s="181" t="s">
        <v>132</v>
      </c>
      <c r="J318" s="181" t="s">
        <v>1600</v>
      </c>
      <c r="K318" s="170" t="s">
        <v>16</v>
      </c>
      <c r="L318" s="257">
        <v>7350</v>
      </c>
    </row>
    <row r="319" spans="1:12" s="139" customFormat="1" ht="21.75" customHeight="1" x14ac:dyDescent="0.2">
      <c r="A319" s="169" t="s">
        <v>191</v>
      </c>
      <c r="B319" s="170" t="s">
        <v>35</v>
      </c>
      <c r="C319" s="170" t="s">
        <v>48</v>
      </c>
      <c r="D319" s="170" t="s">
        <v>1603</v>
      </c>
      <c r="E319" s="170" t="s">
        <v>3159</v>
      </c>
      <c r="F319" s="181">
        <v>1666</v>
      </c>
      <c r="G319" s="182">
        <v>41912</v>
      </c>
      <c r="H319" s="181" t="s">
        <v>93</v>
      </c>
      <c r="I319" s="181" t="s">
        <v>1604</v>
      </c>
      <c r="J319" s="181" t="s">
        <v>1605</v>
      </c>
      <c r="K319" s="170" t="s">
        <v>16</v>
      </c>
      <c r="L319" s="257">
        <v>150</v>
      </c>
    </row>
    <row r="320" spans="1:12" s="139" customFormat="1" ht="21.75" customHeight="1" x14ac:dyDescent="0.2">
      <c r="A320" s="169" t="s">
        <v>191</v>
      </c>
      <c r="B320" s="170" t="s">
        <v>35</v>
      </c>
      <c r="C320" s="170" t="s">
        <v>52</v>
      </c>
      <c r="D320" s="170" t="s">
        <v>1606</v>
      </c>
      <c r="E320" s="170" t="s">
        <v>3159</v>
      </c>
      <c r="F320" s="181">
        <v>1666</v>
      </c>
      <c r="G320" s="182">
        <v>41912</v>
      </c>
      <c r="H320" s="181" t="s">
        <v>93</v>
      </c>
      <c r="I320" s="181" t="s">
        <v>1607</v>
      </c>
      <c r="J320" s="281" t="s">
        <v>3589</v>
      </c>
      <c r="K320" s="170" t="s">
        <v>16</v>
      </c>
      <c r="L320" s="257">
        <v>150</v>
      </c>
    </row>
    <row r="321" spans="1:12" s="139" customFormat="1" ht="21.75" customHeight="1" x14ac:dyDescent="0.2">
      <c r="A321" s="169" t="s">
        <v>191</v>
      </c>
      <c r="B321" s="170" t="s">
        <v>35</v>
      </c>
      <c r="C321" s="170" t="s">
        <v>44</v>
      </c>
      <c r="D321" s="170" t="s">
        <v>1609</v>
      </c>
      <c r="E321" s="170" t="s">
        <v>3159</v>
      </c>
      <c r="F321" s="181">
        <v>1666</v>
      </c>
      <c r="G321" s="182">
        <v>41912</v>
      </c>
      <c r="H321" s="181" t="s">
        <v>93</v>
      </c>
      <c r="I321" s="181" t="s">
        <v>132</v>
      </c>
      <c r="J321" s="181" t="s">
        <v>1600</v>
      </c>
      <c r="K321" s="170" t="s">
        <v>16</v>
      </c>
      <c r="L321" s="257">
        <v>7350</v>
      </c>
    </row>
    <row r="322" spans="1:12" s="139" customFormat="1" ht="21.75" customHeight="1" x14ac:dyDescent="0.2">
      <c r="A322" s="169" t="s">
        <v>191</v>
      </c>
      <c r="B322" s="170" t="s">
        <v>2243</v>
      </c>
      <c r="C322" s="170" t="s">
        <v>110</v>
      </c>
      <c r="D322" s="170" t="s">
        <v>1633</v>
      </c>
      <c r="E322" s="170" t="s">
        <v>3159</v>
      </c>
      <c r="F322" s="181">
        <v>1666</v>
      </c>
      <c r="G322" s="182">
        <v>41912</v>
      </c>
      <c r="H322" s="181" t="s">
        <v>1584</v>
      </c>
      <c r="I322" s="181" t="s">
        <v>1585</v>
      </c>
      <c r="J322" s="181">
        <v>835006842</v>
      </c>
      <c r="K322" s="170" t="s">
        <v>16</v>
      </c>
      <c r="L322" s="257">
        <v>2000</v>
      </c>
    </row>
    <row r="323" spans="1:12" s="139" customFormat="1" ht="21.75" customHeight="1" x14ac:dyDescent="0.2">
      <c r="A323" s="169" t="s">
        <v>191</v>
      </c>
      <c r="B323" s="170" t="s">
        <v>35</v>
      </c>
      <c r="C323" s="181" t="s">
        <v>44</v>
      </c>
      <c r="D323" s="181" t="s">
        <v>1649</v>
      </c>
      <c r="E323" s="170" t="s">
        <v>3159</v>
      </c>
      <c r="F323" s="170">
        <v>1666</v>
      </c>
      <c r="G323" s="182">
        <v>41912</v>
      </c>
      <c r="H323" s="181" t="s">
        <v>93</v>
      </c>
      <c r="I323" s="181" t="s">
        <v>1650</v>
      </c>
      <c r="J323" s="181" t="s">
        <v>1651</v>
      </c>
      <c r="K323" s="170" t="s">
        <v>16</v>
      </c>
      <c r="L323" s="183">
        <v>7350</v>
      </c>
    </row>
    <row r="324" spans="1:12" s="139" customFormat="1" ht="21.75" customHeight="1" x14ac:dyDescent="0.2">
      <c r="A324" s="169" t="s">
        <v>191</v>
      </c>
      <c r="B324" s="170" t="s">
        <v>35</v>
      </c>
      <c r="C324" s="181" t="s">
        <v>48</v>
      </c>
      <c r="D324" s="181" t="s">
        <v>1652</v>
      </c>
      <c r="E324" s="170" t="s">
        <v>3159</v>
      </c>
      <c r="F324" s="170">
        <v>1666</v>
      </c>
      <c r="G324" s="182">
        <v>41912</v>
      </c>
      <c r="H324" s="181" t="s">
        <v>93</v>
      </c>
      <c r="I324" s="181" t="s">
        <v>1604</v>
      </c>
      <c r="J324" s="181" t="s">
        <v>1653</v>
      </c>
      <c r="K324" s="170" t="s">
        <v>16</v>
      </c>
      <c r="L324" s="183">
        <v>150</v>
      </c>
    </row>
    <row r="325" spans="1:12" s="139" customFormat="1" ht="21.75" customHeight="1" x14ac:dyDescent="0.2">
      <c r="A325" s="169" t="s">
        <v>191</v>
      </c>
      <c r="B325" s="170" t="s">
        <v>35</v>
      </c>
      <c r="C325" s="181" t="s">
        <v>52</v>
      </c>
      <c r="D325" s="181" t="s">
        <v>1654</v>
      </c>
      <c r="E325" s="170" t="s">
        <v>3159</v>
      </c>
      <c r="F325" s="170">
        <v>1666</v>
      </c>
      <c r="G325" s="182">
        <v>41912</v>
      </c>
      <c r="H325" s="181" t="s">
        <v>93</v>
      </c>
      <c r="I325" s="181" t="s">
        <v>1607</v>
      </c>
      <c r="J325" s="181" t="s">
        <v>1655</v>
      </c>
      <c r="K325" s="170" t="s">
        <v>16</v>
      </c>
      <c r="L325" s="183">
        <v>150.09</v>
      </c>
    </row>
    <row r="326" spans="1:12" s="139" customFormat="1" ht="21.75" customHeight="1" x14ac:dyDescent="0.2">
      <c r="A326" s="169" t="s">
        <v>191</v>
      </c>
      <c r="B326" s="170" t="s">
        <v>35</v>
      </c>
      <c r="C326" s="181" t="s">
        <v>39</v>
      </c>
      <c r="D326" s="181" t="s">
        <v>1656</v>
      </c>
      <c r="E326" s="170" t="s">
        <v>3159</v>
      </c>
      <c r="F326" s="170">
        <v>1666</v>
      </c>
      <c r="G326" s="182">
        <v>41912</v>
      </c>
      <c r="H326" s="181" t="s">
        <v>93</v>
      </c>
      <c r="I326" s="181" t="s">
        <v>1657</v>
      </c>
      <c r="J326" s="181" t="s">
        <v>1658</v>
      </c>
      <c r="K326" s="170" t="s">
        <v>16</v>
      </c>
      <c r="L326" s="183">
        <v>7350</v>
      </c>
    </row>
    <row r="327" spans="1:12" s="139" customFormat="1" ht="21.75" customHeight="1" x14ac:dyDescent="0.2">
      <c r="A327" s="169" t="s">
        <v>420</v>
      </c>
      <c r="B327" s="174" t="s">
        <v>61</v>
      </c>
      <c r="C327" s="174" t="s">
        <v>2704</v>
      </c>
      <c r="D327" s="171" t="s">
        <v>2705</v>
      </c>
      <c r="E327" s="259" t="s">
        <v>1662</v>
      </c>
      <c r="F327" s="174">
        <v>952</v>
      </c>
      <c r="G327" s="175">
        <v>42655</v>
      </c>
      <c r="H327" s="171" t="s">
        <v>1065</v>
      </c>
      <c r="I327" s="176" t="s">
        <v>260</v>
      </c>
      <c r="J327" s="174" t="s">
        <v>15</v>
      </c>
      <c r="K327" s="174" t="s">
        <v>16</v>
      </c>
      <c r="L327" s="177">
        <v>4444.01</v>
      </c>
    </row>
    <row r="328" spans="1:12" s="139" customFormat="1" ht="21.75" customHeight="1" x14ac:dyDescent="0.2">
      <c r="A328" s="169" t="s">
        <v>420</v>
      </c>
      <c r="B328" s="259" t="s">
        <v>35</v>
      </c>
      <c r="C328" s="259" t="s">
        <v>1660</v>
      </c>
      <c r="D328" s="259" t="s">
        <v>1661</v>
      </c>
      <c r="E328" s="259" t="s">
        <v>1662</v>
      </c>
      <c r="F328" s="259">
        <v>615</v>
      </c>
      <c r="G328" s="260">
        <v>42425</v>
      </c>
      <c r="H328" s="259" t="s">
        <v>93</v>
      </c>
      <c r="I328" s="259" t="s">
        <v>1663</v>
      </c>
      <c r="J328" s="259" t="s">
        <v>1664</v>
      </c>
      <c r="K328" s="259" t="s">
        <v>16</v>
      </c>
      <c r="L328" s="261">
        <v>3500.3</v>
      </c>
    </row>
    <row r="329" spans="1:12" s="139" customFormat="1" ht="21.75" customHeight="1" x14ac:dyDescent="0.2">
      <c r="A329" s="279" t="s">
        <v>3193</v>
      </c>
      <c r="B329" s="270" t="s">
        <v>35</v>
      </c>
      <c r="C329" s="270" t="s">
        <v>3194</v>
      </c>
      <c r="D329" s="271" t="s">
        <v>3195</v>
      </c>
      <c r="E329" s="271" t="s">
        <v>3196</v>
      </c>
      <c r="F329" s="270">
        <v>185</v>
      </c>
      <c r="G329" s="272">
        <v>42766</v>
      </c>
      <c r="H329" s="271" t="s">
        <v>93</v>
      </c>
      <c r="I329" s="271" t="s">
        <v>3197</v>
      </c>
      <c r="J329" s="271" t="s">
        <v>3198</v>
      </c>
      <c r="K329" s="271" t="s">
        <v>3199</v>
      </c>
      <c r="L329" s="273">
        <v>15948.55</v>
      </c>
    </row>
    <row r="330" spans="1:12" s="139" customFormat="1" ht="21.75" customHeight="1" x14ac:dyDescent="0.2">
      <c r="A330" s="279" t="s">
        <v>3193</v>
      </c>
      <c r="B330" s="270" t="s">
        <v>35</v>
      </c>
      <c r="C330" s="270" t="s">
        <v>3194</v>
      </c>
      <c r="D330" s="271" t="s">
        <v>3200</v>
      </c>
      <c r="E330" s="271" t="s">
        <v>3196</v>
      </c>
      <c r="F330" s="270">
        <v>185</v>
      </c>
      <c r="G330" s="272">
        <v>42766</v>
      </c>
      <c r="H330" s="271" t="s">
        <v>93</v>
      </c>
      <c r="I330" s="271" t="s">
        <v>3197</v>
      </c>
      <c r="J330" s="271" t="s">
        <v>3201</v>
      </c>
      <c r="K330" s="271" t="s">
        <v>3199</v>
      </c>
      <c r="L330" s="273">
        <v>15948.55</v>
      </c>
    </row>
    <row r="331" spans="1:12" s="139" customFormat="1" ht="21.75" customHeight="1" x14ac:dyDescent="0.2">
      <c r="A331" s="169" t="s">
        <v>9</v>
      </c>
      <c r="B331" s="181" t="s">
        <v>61</v>
      </c>
      <c r="C331" s="181" t="s">
        <v>1725</v>
      </c>
      <c r="D331" s="181" t="s">
        <v>1726</v>
      </c>
      <c r="E331" s="170" t="s">
        <v>3150</v>
      </c>
      <c r="F331" s="170" t="s">
        <v>1727</v>
      </c>
      <c r="G331" s="182">
        <v>42019</v>
      </c>
      <c r="H331" s="181" t="s">
        <v>1728</v>
      </c>
      <c r="I331" s="181" t="s">
        <v>1729</v>
      </c>
      <c r="J331" s="181" t="s">
        <v>15</v>
      </c>
      <c r="K331" s="170" t="s">
        <v>16</v>
      </c>
      <c r="L331" s="190">
        <v>14999.99</v>
      </c>
    </row>
    <row r="332" spans="1:12" s="139" customFormat="1" ht="21.75" customHeight="1" x14ac:dyDescent="0.2">
      <c r="A332" s="169" t="s">
        <v>9</v>
      </c>
      <c r="B332" s="181" t="s">
        <v>61</v>
      </c>
      <c r="C332" s="170" t="s">
        <v>1244</v>
      </c>
      <c r="D332" s="181" t="s">
        <v>1730</v>
      </c>
      <c r="E332" s="170" t="s">
        <v>3150</v>
      </c>
      <c r="F332" s="170" t="s">
        <v>1727</v>
      </c>
      <c r="G332" s="182">
        <v>42019</v>
      </c>
      <c r="H332" s="181" t="s">
        <v>1728</v>
      </c>
      <c r="I332" s="181" t="s">
        <v>1731</v>
      </c>
      <c r="J332" s="181" t="s">
        <v>15</v>
      </c>
      <c r="K332" s="170" t="s">
        <v>16</v>
      </c>
      <c r="L332" s="190">
        <v>8769.6</v>
      </c>
    </row>
    <row r="333" spans="1:12" s="139" customFormat="1" ht="21.75" customHeight="1" x14ac:dyDescent="0.2">
      <c r="A333" s="169" t="s">
        <v>9</v>
      </c>
      <c r="B333" s="181" t="s">
        <v>61</v>
      </c>
      <c r="C333" s="181" t="s">
        <v>1732</v>
      </c>
      <c r="D333" s="181" t="s">
        <v>1733</v>
      </c>
      <c r="E333" s="170" t="s">
        <v>3150</v>
      </c>
      <c r="F333" s="170" t="s">
        <v>1734</v>
      </c>
      <c r="G333" s="182">
        <v>42053</v>
      </c>
      <c r="H333" s="181" t="s">
        <v>1728</v>
      </c>
      <c r="I333" s="181" t="s">
        <v>1731</v>
      </c>
      <c r="J333" s="181" t="s">
        <v>15</v>
      </c>
      <c r="K333" s="170" t="s">
        <v>16</v>
      </c>
      <c r="L333" s="190">
        <v>4949.99</v>
      </c>
    </row>
    <row r="334" spans="1:12" s="139" customFormat="1" ht="21.75" customHeight="1" x14ac:dyDescent="0.2">
      <c r="A334" s="169" t="s">
        <v>9</v>
      </c>
      <c r="B334" s="181" t="s">
        <v>61</v>
      </c>
      <c r="C334" s="181" t="s">
        <v>1735</v>
      </c>
      <c r="D334" s="181" t="s">
        <v>1736</v>
      </c>
      <c r="E334" s="170" t="s">
        <v>3150</v>
      </c>
      <c r="F334" s="170" t="s">
        <v>1734</v>
      </c>
      <c r="G334" s="182">
        <v>42053</v>
      </c>
      <c r="H334" s="181" t="s">
        <v>1728</v>
      </c>
      <c r="I334" s="181" t="s">
        <v>1731</v>
      </c>
      <c r="J334" s="181" t="s">
        <v>15</v>
      </c>
      <c r="K334" s="170" t="s">
        <v>16</v>
      </c>
      <c r="L334" s="190">
        <v>7979.99</v>
      </c>
    </row>
    <row r="335" spans="1:12" s="139" customFormat="1" ht="21.75" customHeight="1" x14ac:dyDescent="0.2">
      <c r="A335" s="169" t="s">
        <v>9</v>
      </c>
      <c r="B335" s="181" t="s">
        <v>61</v>
      </c>
      <c r="C335" s="181" t="s">
        <v>641</v>
      </c>
      <c r="D335" s="181" t="s">
        <v>1737</v>
      </c>
      <c r="E335" s="170" t="s">
        <v>3150</v>
      </c>
      <c r="F335" s="170" t="s">
        <v>1734</v>
      </c>
      <c r="G335" s="182">
        <v>42053</v>
      </c>
      <c r="H335" s="181" t="s">
        <v>1728</v>
      </c>
      <c r="I335" s="181" t="s">
        <v>1738</v>
      </c>
      <c r="J335" s="181" t="s">
        <v>15</v>
      </c>
      <c r="K335" s="170" t="s">
        <v>16</v>
      </c>
      <c r="L335" s="190">
        <v>4870.01</v>
      </c>
    </row>
    <row r="336" spans="1:12" s="139" customFormat="1" ht="21.75" customHeight="1" x14ac:dyDescent="0.2">
      <c r="A336" s="169" t="s">
        <v>9</v>
      </c>
      <c r="B336" s="181" t="s">
        <v>10</v>
      </c>
      <c r="C336" s="181" t="s">
        <v>3275</v>
      </c>
      <c r="D336" s="181" t="s">
        <v>1739</v>
      </c>
      <c r="E336" s="170" t="s">
        <v>3150</v>
      </c>
      <c r="F336" s="170">
        <v>1955</v>
      </c>
      <c r="G336" s="182">
        <v>42055</v>
      </c>
      <c r="H336" s="181" t="s">
        <v>1740</v>
      </c>
      <c r="I336" s="181"/>
      <c r="J336" s="181" t="s">
        <v>15</v>
      </c>
      <c r="K336" s="170" t="s">
        <v>16</v>
      </c>
      <c r="L336" s="190">
        <v>5568</v>
      </c>
    </row>
    <row r="337" spans="1:12" s="139" customFormat="1" ht="21.75" customHeight="1" x14ac:dyDescent="0.2">
      <c r="A337" s="169" t="s">
        <v>191</v>
      </c>
      <c r="B337" s="170" t="s">
        <v>61</v>
      </c>
      <c r="C337" s="181" t="s">
        <v>641</v>
      </c>
      <c r="D337" s="181" t="s">
        <v>1748</v>
      </c>
      <c r="E337" s="170" t="s">
        <v>3159</v>
      </c>
      <c r="F337" s="170">
        <v>11073</v>
      </c>
      <c r="G337" s="182">
        <v>42131</v>
      </c>
      <c r="H337" s="181" t="s">
        <v>260</v>
      </c>
      <c r="I337" s="181" t="s">
        <v>130</v>
      </c>
      <c r="J337" s="181" t="s">
        <v>15</v>
      </c>
      <c r="K337" s="170" t="s">
        <v>16</v>
      </c>
      <c r="L337" s="190">
        <v>3248</v>
      </c>
    </row>
    <row r="338" spans="1:12" s="139" customFormat="1" ht="21.75" customHeight="1" x14ac:dyDescent="0.2">
      <c r="A338" s="169" t="s">
        <v>191</v>
      </c>
      <c r="B338" s="170" t="s">
        <v>10</v>
      </c>
      <c r="C338" s="181" t="s">
        <v>1220</v>
      </c>
      <c r="D338" s="181" t="s">
        <v>1751</v>
      </c>
      <c r="E338" s="170" t="s">
        <v>3159</v>
      </c>
      <c r="F338" s="170">
        <v>50</v>
      </c>
      <c r="G338" s="182">
        <v>42156</v>
      </c>
      <c r="H338" s="181" t="s">
        <v>1752</v>
      </c>
      <c r="I338" s="181">
        <v>5203</v>
      </c>
      <c r="J338" s="181" t="s">
        <v>15</v>
      </c>
      <c r="K338" s="170" t="s">
        <v>16</v>
      </c>
      <c r="L338" s="190">
        <v>3600</v>
      </c>
    </row>
    <row r="339" spans="1:12" s="139" customFormat="1" ht="21.75" customHeight="1" x14ac:dyDescent="0.2">
      <c r="A339" s="169" t="s">
        <v>191</v>
      </c>
      <c r="B339" s="181" t="s">
        <v>35</v>
      </c>
      <c r="C339" s="181" t="s">
        <v>44</v>
      </c>
      <c r="D339" s="181" t="s">
        <v>117</v>
      </c>
      <c r="E339" s="170" t="s">
        <v>3159</v>
      </c>
      <c r="F339" s="170" t="s">
        <v>1755</v>
      </c>
      <c r="G339" s="182">
        <v>42011</v>
      </c>
      <c r="H339" s="181" t="s">
        <v>1756</v>
      </c>
      <c r="I339" s="181" t="s">
        <v>1757</v>
      </c>
      <c r="J339" s="181" t="s">
        <v>1758</v>
      </c>
      <c r="K339" s="170" t="s">
        <v>16</v>
      </c>
      <c r="L339" s="190">
        <v>6113.28</v>
      </c>
    </row>
    <row r="340" spans="1:12" s="139" customFormat="1" ht="21.75" customHeight="1" x14ac:dyDescent="0.2">
      <c r="A340" s="169" t="s">
        <v>191</v>
      </c>
      <c r="B340" s="181" t="s">
        <v>35</v>
      </c>
      <c r="C340" s="181" t="s">
        <v>48</v>
      </c>
      <c r="D340" s="181" t="s">
        <v>1759</v>
      </c>
      <c r="E340" s="170" t="s">
        <v>3159</v>
      </c>
      <c r="F340" s="170" t="s">
        <v>1755</v>
      </c>
      <c r="G340" s="182">
        <v>42011</v>
      </c>
      <c r="H340" s="181" t="s">
        <v>1317</v>
      </c>
      <c r="I340" s="181" t="s">
        <v>1760</v>
      </c>
      <c r="J340" s="181" t="s">
        <v>1761</v>
      </c>
      <c r="K340" s="170" t="s">
        <v>16</v>
      </c>
      <c r="L340" s="190">
        <v>150</v>
      </c>
    </row>
    <row r="341" spans="1:12" s="139" customFormat="1" ht="21.75" customHeight="1" x14ac:dyDescent="0.2">
      <c r="A341" s="169" t="s">
        <v>191</v>
      </c>
      <c r="B341" s="181" t="s">
        <v>35</v>
      </c>
      <c r="C341" s="181" t="s">
        <v>39</v>
      </c>
      <c r="D341" s="181" t="s">
        <v>1762</v>
      </c>
      <c r="E341" s="170" t="s">
        <v>3159</v>
      </c>
      <c r="F341" s="170" t="s">
        <v>1755</v>
      </c>
      <c r="G341" s="182">
        <v>42011</v>
      </c>
      <c r="H341" s="181" t="s">
        <v>1317</v>
      </c>
      <c r="I341" s="181" t="s">
        <v>1763</v>
      </c>
      <c r="J341" s="181" t="s">
        <v>1764</v>
      </c>
      <c r="K341" s="170" t="s">
        <v>16</v>
      </c>
      <c r="L341" s="190">
        <v>6113.28</v>
      </c>
    </row>
    <row r="342" spans="1:12" s="139" customFormat="1" ht="21.75" customHeight="1" x14ac:dyDescent="0.2">
      <c r="A342" s="169" t="s">
        <v>191</v>
      </c>
      <c r="B342" s="181" t="s">
        <v>35</v>
      </c>
      <c r="C342" s="181" t="s">
        <v>52</v>
      </c>
      <c r="D342" s="181" t="s">
        <v>1765</v>
      </c>
      <c r="E342" s="170" t="s">
        <v>3159</v>
      </c>
      <c r="F342" s="170" t="s">
        <v>1755</v>
      </c>
      <c r="G342" s="182">
        <v>42011</v>
      </c>
      <c r="H342" s="181" t="s">
        <v>1317</v>
      </c>
      <c r="I342" s="181" t="s">
        <v>1766</v>
      </c>
      <c r="J342" s="181" t="s">
        <v>1767</v>
      </c>
      <c r="K342" s="170" t="s">
        <v>16</v>
      </c>
      <c r="L342" s="190">
        <v>150</v>
      </c>
    </row>
    <row r="343" spans="1:12" s="139" customFormat="1" ht="21.75" customHeight="1" x14ac:dyDescent="0.2">
      <c r="A343" s="169" t="s">
        <v>9</v>
      </c>
      <c r="B343" s="181" t="s">
        <v>35</v>
      </c>
      <c r="C343" s="170" t="s">
        <v>44</v>
      </c>
      <c r="D343" s="181" t="s">
        <v>1810</v>
      </c>
      <c r="E343" s="170" t="s">
        <v>3150</v>
      </c>
      <c r="F343" s="170" t="s">
        <v>1811</v>
      </c>
      <c r="G343" s="182">
        <v>42384</v>
      </c>
      <c r="H343" s="181" t="s">
        <v>1812</v>
      </c>
      <c r="I343" s="181" t="s">
        <v>1813</v>
      </c>
      <c r="J343" s="181" t="s">
        <v>1814</v>
      </c>
      <c r="K343" s="170" t="s">
        <v>16</v>
      </c>
      <c r="L343" s="190">
        <v>3301</v>
      </c>
    </row>
    <row r="344" spans="1:12" s="139" customFormat="1" ht="21.75" customHeight="1" x14ac:dyDescent="0.2">
      <c r="A344" s="169" t="s">
        <v>9</v>
      </c>
      <c r="B344" s="181" t="s">
        <v>142</v>
      </c>
      <c r="C344" s="181" t="s">
        <v>1855</v>
      </c>
      <c r="D344" s="181" t="s">
        <v>1856</v>
      </c>
      <c r="E344" s="170" t="s">
        <v>3150</v>
      </c>
      <c r="F344" s="170">
        <v>1907</v>
      </c>
      <c r="G344" s="182">
        <v>42023</v>
      </c>
      <c r="H344" s="181" t="s">
        <v>1857</v>
      </c>
      <c r="I344" s="181" t="s">
        <v>1065</v>
      </c>
      <c r="J344" s="181" t="s">
        <v>15</v>
      </c>
      <c r="K344" s="170" t="s">
        <v>16</v>
      </c>
      <c r="L344" s="190">
        <v>4535</v>
      </c>
    </row>
    <row r="345" spans="1:12" s="139" customFormat="1" ht="21.75" customHeight="1" x14ac:dyDescent="0.2">
      <c r="A345" s="169" t="s">
        <v>9</v>
      </c>
      <c r="B345" s="181" t="s">
        <v>142</v>
      </c>
      <c r="C345" s="181" t="s">
        <v>1855</v>
      </c>
      <c r="D345" s="181" t="s">
        <v>1858</v>
      </c>
      <c r="E345" s="170" t="s">
        <v>3150</v>
      </c>
      <c r="F345" s="170">
        <v>1907</v>
      </c>
      <c r="G345" s="182">
        <v>42023</v>
      </c>
      <c r="H345" s="181" t="s">
        <v>1857</v>
      </c>
      <c r="I345" s="181" t="s">
        <v>1065</v>
      </c>
      <c r="J345" s="181" t="s">
        <v>15</v>
      </c>
      <c r="K345" s="170" t="s">
        <v>16</v>
      </c>
      <c r="L345" s="190">
        <v>3785.9960000000001</v>
      </c>
    </row>
    <row r="346" spans="1:12" s="139" customFormat="1" ht="21.75" customHeight="1" x14ac:dyDescent="0.2">
      <c r="A346" s="169" t="s">
        <v>191</v>
      </c>
      <c r="B346" s="181" t="s">
        <v>35</v>
      </c>
      <c r="C346" s="181" t="s">
        <v>44</v>
      </c>
      <c r="D346" s="181" t="s">
        <v>1762</v>
      </c>
      <c r="E346" s="170" t="s">
        <v>3159</v>
      </c>
      <c r="F346" s="170" t="s">
        <v>1874</v>
      </c>
      <c r="G346" s="182">
        <v>42027</v>
      </c>
      <c r="H346" s="181" t="s">
        <v>1812</v>
      </c>
      <c r="I346" s="181" t="s">
        <v>1875</v>
      </c>
      <c r="J346" s="181" t="s">
        <v>1876</v>
      </c>
      <c r="K346" s="170" t="s">
        <v>16</v>
      </c>
      <c r="L346" s="190">
        <v>6113.28</v>
      </c>
    </row>
    <row r="347" spans="1:12" s="139" customFormat="1" ht="21.75" customHeight="1" x14ac:dyDescent="0.2">
      <c r="A347" s="169" t="s">
        <v>191</v>
      </c>
      <c r="B347" s="181" t="s">
        <v>35</v>
      </c>
      <c r="C347" s="181" t="s">
        <v>39</v>
      </c>
      <c r="D347" s="181" t="s">
        <v>1762</v>
      </c>
      <c r="E347" s="170" t="s">
        <v>3159</v>
      </c>
      <c r="F347" s="170" t="s">
        <v>1874</v>
      </c>
      <c r="G347" s="182">
        <v>42027</v>
      </c>
      <c r="H347" s="181" t="s">
        <v>41</v>
      </c>
      <c r="I347" s="181" t="s">
        <v>1877</v>
      </c>
      <c r="J347" s="181" t="s">
        <v>1878</v>
      </c>
      <c r="K347" s="170" t="s">
        <v>16</v>
      </c>
      <c r="L347" s="190">
        <v>6113.28</v>
      </c>
    </row>
    <row r="348" spans="1:12" s="139" customFormat="1" ht="21.75" customHeight="1" x14ac:dyDescent="0.2">
      <c r="A348" s="169" t="s">
        <v>191</v>
      </c>
      <c r="B348" s="181" t="s">
        <v>35</v>
      </c>
      <c r="C348" s="181" t="s">
        <v>52</v>
      </c>
      <c r="D348" s="181" t="s">
        <v>1879</v>
      </c>
      <c r="E348" s="170" t="s">
        <v>3159</v>
      </c>
      <c r="F348" s="170" t="s">
        <v>1874</v>
      </c>
      <c r="G348" s="182">
        <v>42027</v>
      </c>
      <c r="H348" s="181" t="s">
        <v>41</v>
      </c>
      <c r="I348" s="181" t="s">
        <v>1880</v>
      </c>
      <c r="J348" s="181" t="s">
        <v>1881</v>
      </c>
      <c r="K348" s="170" t="s">
        <v>16</v>
      </c>
      <c r="L348" s="190">
        <v>150</v>
      </c>
    </row>
    <row r="349" spans="1:12" s="139" customFormat="1" ht="21.75" customHeight="1" x14ac:dyDescent="0.2">
      <c r="A349" s="169" t="s">
        <v>191</v>
      </c>
      <c r="B349" s="181" t="s">
        <v>35</v>
      </c>
      <c r="C349" s="181" t="s">
        <v>48</v>
      </c>
      <c r="D349" s="181" t="s">
        <v>1882</v>
      </c>
      <c r="E349" s="170" t="s">
        <v>3159</v>
      </c>
      <c r="F349" s="170" t="s">
        <v>1874</v>
      </c>
      <c r="G349" s="182">
        <v>42027</v>
      </c>
      <c r="H349" s="181" t="s">
        <v>41</v>
      </c>
      <c r="I349" s="181" t="s">
        <v>1883</v>
      </c>
      <c r="J349" s="181" t="s">
        <v>1884</v>
      </c>
      <c r="K349" s="170" t="s">
        <v>16</v>
      </c>
      <c r="L349" s="190">
        <v>150</v>
      </c>
    </row>
    <row r="350" spans="1:12" s="139" customFormat="1" ht="21.75" customHeight="1" x14ac:dyDescent="0.2">
      <c r="A350" s="169" t="s">
        <v>34</v>
      </c>
      <c r="B350" s="181" t="s">
        <v>35</v>
      </c>
      <c r="C350" s="181" t="s">
        <v>3591</v>
      </c>
      <c r="D350" s="181" t="s">
        <v>1900</v>
      </c>
      <c r="E350" s="274" t="s">
        <v>1905</v>
      </c>
      <c r="F350" s="170">
        <v>1916</v>
      </c>
      <c r="G350" s="182">
        <v>42027</v>
      </c>
      <c r="H350" s="181" t="s">
        <v>747</v>
      </c>
      <c r="I350" s="181" t="s">
        <v>1901</v>
      </c>
      <c r="J350" s="181" t="s">
        <v>1902</v>
      </c>
      <c r="K350" s="170" t="s">
        <v>16</v>
      </c>
      <c r="L350" s="190">
        <v>5988.04</v>
      </c>
    </row>
    <row r="351" spans="1:12" s="139" customFormat="1" ht="21.75" customHeight="1" x14ac:dyDescent="0.2">
      <c r="A351" s="285" t="s">
        <v>34</v>
      </c>
      <c r="B351" s="274" t="s">
        <v>10</v>
      </c>
      <c r="C351" s="274" t="s">
        <v>1903</v>
      </c>
      <c r="D351" s="274" t="s">
        <v>1904</v>
      </c>
      <c r="E351" s="274" t="s">
        <v>1905</v>
      </c>
      <c r="F351" s="274">
        <v>11402</v>
      </c>
      <c r="G351" s="275">
        <v>42312</v>
      </c>
      <c r="H351" s="274"/>
      <c r="I351" s="274" t="s">
        <v>1906</v>
      </c>
      <c r="J351" s="274"/>
      <c r="K351" s="274" t="s">
        <v>16</v>
      </c>
      <c r="L351" s="276">
        <v>2958</v>
      </c>
    </row>
    <row r="352" spans="1:12" s="139" customFormat="1" ht="21.75" customHeight="1" x14ac:dyDescent="0.2">
      <c r="A352" s="285" t="s">
        <v>34</v>
      </c>
      <c r="B352" s="274" t="s">
        <v>10</v>
      </c>
      <c r="C352" s="274" t="s">
        <v>1908</v>
      </c>
      <c r="D352" s="274" t="s">
        <v>1909</v>
      </c>
      <c r="E352" s="274" t="s">
        <v>1905</v>
      </c>
      <c r="F352" s="274">
        <v>11402</v>
      </c>
      <c r="G352" s="275">
        <v>42312</v>
      </c>
      <c r="H352" s="274"/>
      <c r="I352" s="274"/>
      <c r="J352" s="274"/>
      <c r="K352" s="274"/>
      <c r="L352" s="276">
        <v>2766.39</v>
      </c>
    </row>
    <row r="353" spans="1:12" s="139" customFormat="1" ht="21.75" customHeight="1" x14ac:dyDescent="0.2">
      <c r="A353" s="278" t="s">
        <v>34</v>
      </c>
      <c r="B353" s="259" t="s">
        <v>35</v>
      </c>
      <c r="C353" s="259" t="s">
        <v>36</v>
      </c>
      <c r="D353" s="259" t="s">
        <v>1910</v>
      </c>
      <c r="E353" s="274" t="s">
        <v>1905</v>
      </c>
      <c r="F353" s="259">
        <v>11571</v>
      </c>
      <c r="G353" s="260">
        <v>42409</v>
      </c>
      <c r="H353" s="259" t="s">
        <v>1911</v>
      </c>
      <c r="I353" s="259" t="s">
        <v>1912</v>
      </c>
      <c r="J353" s="259" t="s">
        <v>38</v>
      </c>
      <c r="K353" s="259" t="s">
        <v>16</v>
      </c>
      <c r="L353" s="261">
        <v>5849.88</v>
      </c>
    </row>
    <row r="354" spans="1:12" s="139" customFormat="1" ht="21.75" customHeight="1" x14ac:dyDescent="0.2">
      <c r="A354" s="278" t="s">
        <v>34</v>
      </c>
      <c r="B354" s="174" t="s">
        <v>35</v>
      </c>
      <c r="C354" s="174" t="s">
        <v>2829</v>
      </c>
      <c r="D354" s="171" t="s">
        <v>2830</v>
      </c>
      <c r="E354" s="274" t="s">
        <v>1905</v>
      </c>
      <c r="F354" s="174">
        <v>11884</v>
      </c>
      <c r="G354" s="175">
        <v>42681</v>
      </c>
      <c r="H354" s="171" t="s">
        <v>93</v>
      </c>
      <c r="I354" s="176" t="s">
        <v>2831</v>
      </c>
      <c r="J354" s="174" t="s">
        <v>2832</v>
      </c>
      <c r="K354" s="174" t="s">
        <v>16</v>
      </c>
      <c r="L354" s="177">
        <v>27000.01</v>
      </c>
    </row>
    <row r="355" spans="1:12" s="139" customFormat="1" ht="21.75" customHeight="1" x14ac:dyDescent="0.2">
      <c r="A355" s="278" t="s">
        <v>34</v>
      </c>
      <c r="B355" s="174" t="s">
        <v>35</v>
      </c>
      <c r="C355" s="174" t="s">
        <v>2829</v>
      </c>
      <c r="D355" s="171" t="s">
        <v>2833</v>
      </c>
      <c r="E355" s="274" t="s">
        <v>1905</v>
      </c>
      <c r="F355" s="174">
        <v>11884</v>
      </c>
      <c r="G355" s="175">
        <v>42681</v>
      </c>
      <c r="H355" s="171" t="s">
        <v>93</v>
      </c>
      <c r="I355" s="176" t="s">
        <v>2831</v>
      </c>
      <c r="J355" s="174" t="s">
        <v>2834</v>
      </c>
      <c r="K355" s="174" t="s">
        <v>16</v>
      </c>
      <c r="L355" s="177">
        <v>27000.01</v>
      </c>
    </row>
    <row r="356" spans="1:12" s="139" customFormat="1" ht="21.75" customHeight="1" x14ac:dyDescent="0.2">
      <c r="A356" s="278" t="s">
        <v>34</v>
      </c>
      <c r="B356" s="174" t="s">
        <v>35</v>
      </c>
      <c r="C356" s="174" t="s">
        <v>2829</v>
      </c>
      <c r="D356" s="171" t="s">
        <v>2835</v>
      </c>
      <c r="E356" s="274" t="s">
        <v>1905</v>
      </c>
      <c r="F356" s="174">
        <v>11884</v>
      </c>
      <c r="G356" s="175">
        <v>42681</v>
      </c>
      <c r="H356" s="171" t="s">
        <v>93</v>
      </c>
      <c r="I356" s="176" t="s">
        <v>2831</v>
      </c>
      <c r="J356" s="174" t="s">
        <v>2836</v>
      </c>
      <c r="K356" s="174" t="s">
        <v>16</v>
      </c>
      <c r="L356" s="177">
        <v>27000.01</v>
      </c>
    </row>
    <row r="357" spans="1:12" s="139" customFormat="1" ht="21.75" customHeight="1" x14ac:dyDescent="0.2">
      <c r="A357" s="169" t="s">
        <v>191</v>
      </c>
      <c r="B357" s="181" t="s">
        <v>35</v>
      </c>
      <c r="C357" s="181" t="s">
        <v>36</v>
      </c>
      <c r="D357" s="181" t="s">
        <v>1970</v>
      </c>
      <c r="E357" s="170" t="s">
        <v>3159</v>
      </c>
      <c r="F357" s="170" t="s">
        <v>1971</v>
      </c>
      <c r="G357" s="182">
        <v>42035</v>
      </c>
      <c r="H357" s="181" t="s">
        <v>139</v>
      </c>
      <c r="I357" s="181" t="s">
        <v>1972</v>
      </c>
      <c r="J357" s="181" t="s">
        <v>1973</v>
      </c>
      <c r="K357" s="170" t="s">
        <v>16</v>
      </c>
      <c r="L357" s="190">
        <v>5439.43</v>
      </c>
    </row>
    <row r="358" spans="1:12" s="139" customFormat="1" ht="21.75" customHeight="1" x14ac:dyDescent="0.2">
      <c r="A358" s="169" t="s">
        <v>955</v>
      </c>
      <c r="B358" s="181" t="s">
        <v>35</v>
      </c>
      <c r="C358" s="181" t="s">
        <v>1974</v>
      </c>
      <c r="D358" s="181" t="s">
        <v>605</v>
      </c>
      <c r="E358" s="170" t="s">
        <v>3600</v>
      </c>
      <c r="F358" s="170" t="s">
        <v>1976</v>
      </c>
      <c r="G358" s="182">
        <v>42032</v>
      </c>
      <c r="H358" s="181" t="s">
        <v>93</v>
      </c>
      <c r="I358" s="181" t="s">
        <v>1977</v>
      </c>
      <c r="J358" s="181" t="s">
        <v>1978</v>
      </c>
      <c r="K358" s="170" t="s">
        <v>16</v>
      </c>
      <c r="L358" s="190">
        <v>9270</v>
      </c>
    </row>
    <row r="359" spans="1:12" s="139" customFormat="1" ht="21.75" customHeight="1" x14ac:dyDescent="0.2">
      <c r="A359" s="169" t="s">
        <v>955</v>
      </c>
      <c r="B359" s="181" t="s">
        <v>35</v>
      </c>
      <c r="C359" s="181" t="s">
        <v>52</v>
      </c>
      <c r="D359" s="181" t="s">
        <v>1981</v>
      </c>
      <c r="E359" s="170" t="s">
        <v>3600</v>
      </c>
      <c r="F359" s="170" t="s">
        <v>1976</v>
      </c>
      <c r="G359" s="182">
        <v>42032</v>
      </c>
      <c r="H359" s="181" t="s">
        <v>93</v>
      </c>
      <c r="I359" s="181" t="s">
        <v>1982</v>
      </c>
      <c r="J359" s="181" t="s">
        <v>1983</v>
      </c>
      <c r="K359" s="170" t="s">
        <v>16</v>
      </c>
      <c r="L359" s="190">
        <v>150</v>
      </c>
    </row>
    <row r="360" spans="1:12" s="139" customFormat="1" ht="21.75" customHeight="1" x14ac:dyDescent="0.2">
      <c r="A360" s="169" t="s">
        <v>955</v>
      </c>
      <c r="B360" s="181" t="s">
        <v>35</v>
      </c>
      <c r="C360" s="181" t="s">
        <v>116</v>
      </c>
      <c r="D360" s="181" t="s">
        <v>514</v>
      </c>
      <c r="E360" s="170" t="s">
        <v>3600</v>
      </c>
      <c r="F360" s="170" t="s">
        <v>1976</v>
      </c>
      <c r="G360" s="182">
        <v>42032</v>
      </c>
      <c r="H360" s="181" t="s">
        <v>93</v>
      </c>
      <c r="I360" s="181" t="s">
        <v>1977</v>
      </c>
      <c r="J360" s="181" t="s">
        <v>1984</v>
      </c>
      <c r="K360" s="170" t="s">
        <v>16</v>
      </c>
      <c r="L360" s="190">
        <v>9270</v>
      </c>
    </row>
    <row r="361" spans="1:12" s="139" customFormat="1" ht="21.75" customHeight="1" x14ac:dyDescent="0.2">
      <c r="A361" s="169" t="s">
        <v>955</v>
      </c>
      <c r="B361" s="181" t="s">
        <v>35</v>
      </c>
      <c r="C361" s="181" t="s">
        <v>48</v>
      </c>
      <c r="D361" s="181" t="s">
        <v>1979</v>
      </c>
      <c r="E361" s="170" t="s">
        <v>3600</v>
      </c>
      <c r="F361" s="170" t="s">
        <v>1976</v>
      </c>
      <c r="G361" s="182">
        <v>42032</v>
      </c>
      <c r="H361" s="181" t="s">
        <v>93</v>
      </c>
      <c r="I361" s="181" t="s">
        <v>1604</v>
      </c>
      <c r="J361" s="181" t="s">
        <v>1985</v>
      </c>
      <c r="K361" s="170" t="s">
        <v>16</v>
      </c>
      <c r="L361" s="190">
        <v>150</v>
      </c>
    </row>
    <row r="362" spans="1:12" s="139" customFormat="1" ht="21.75" customHeight="1" x14ac:dyDescent="0.2">
      <c r="A362" s="169" t="s">
        <v>955</v>
      </c>
      <c r="B362" s="181" t="s">
        <v>35</v>
      </c>
      <c r="C362" s="181" t="s">
        <v>52</v>
      </c>
      <c r="D362" s="181" t="s">
        <v>1986</v>
      </c>
      <c r="E362" s="170" t="s">
        <v>3600</v>
      </c>
      <c r="F362" s="170" t="s">
        <v>1976</v>
      </c>
      <c r="G362" s="182">
        <v>42032</v>
      </c>
      <c r="H362" s="181" t="s">
        <v>93</v>
      </c>
      <c r="I362" s="181" t="s">
        <v>1987</v>
      </c>
      <c r="J362" s="181" t="s">
        <v>1988</v>
      </c>
      <c r="K362" s="170" t="s">
        <v>16</v>
      </c>
      <c r="L362" s="190">
        <v>150</v>
      </c>
    </row>
    <row r="363" spans="1:12" s="139" customFormat="1" ht="21.75" customHeight="1" x14ac:dyDescent="0.2">
      <c r="A363" s="285" t="s">
        <v>955</v>
      </c>
      <c r="B363" s="274" t="s">
        <v>35</v>
      </c>
      <c r="C363" s="274" t="s">
        <v>116</v>
      </c>
      <c r="D363" s="274" t="s">
        <v>1989</v>
      </c>
      <c r="E363" s="170" t="s">
        <v>3600</v>
      </c>
      <c r="F363" s="274" t="s">
        <v>1990</v>
      </c>
      <c r="G363" s="275">
        <v>42345</v>
      </c>
      <c r="H363" s="274" t="s">
        <v>93</v>
      </c>
      <c r="I363" s="274" t="s">
        <v>1991</v>
      </c>
      <c r="J363" s="274" t="s">
        <v>1992</v>
      </c>
      <c r="K363" s="274" t="s">
        <v>16</v>
      </c>
      <c r="L363" s="276">
        <v>5600</v>
      </c>
    </row>
    <row r="364" spans="1:12" s="139" customFormat="1" ht="21.75" customHeight="1" x14ac:dyDescent="0.2">
      <c r="A364" s="285" t="s">
        <v>955</v>
      </c>
      <c r="B364" s="274" t="s">
        <v>35</v>
      </c>
      <c r="C364" s="274" t="s">
        <v>116</v>
      </c>
      <c r="D364" s="274" t="s">
        <v>1993</v>
      </c>
      <c r="E364" s="170" t="s">
        <v>3600</v>
      </c>
      <c r="F364" s="274">
        <v>11458</v>
      </c>
      <c r="G364" s="275">
        <v>42346</v>
      </c>
      <c r="H364" s="274" t="s">
        <v>93</v>
      </c>
      <c r="I364" s="274" t="s">
        <v>1991</v>
      </c>
      <c r="J364" s="274" t="s">
        <v>1994</v>
      </c>
      <c r="K364" s="274" t="s">
        <v>16</v>
      </c>
      <c r="L364" s="276">
        <v>5600.01</v>
      </c>
    </row>
    <row r="365" spans="1:12" s="139" customFormat="1" ht="21.75" customHeight="1" x14ac:dyDescent="0.2">
      <c r="A365" s="285" t="s">
        <v>955</v>
      </c>
      <c r="B365" s="174" t="s">
        <v>35</v>
      </c>
      <c r="C365" s="174" t="s">
        <v>2923</v>
      </c>
      <c r="D365" s="171" t="s">
        <v>2924</v>
      </c>
      <c r="E365" s="170" t="s">
        <v>3600</v>
      </c>
      <c r="F365" s="174">
        <v>1934</v>
      </c>
      <c r="G365" s="175">
        <v>42711</v>
      </c>
      <c r="H365" s="171" t="s">
        <v>41</v>
      </c>
      <c r="I365" s="176" t="s">
        <v>1233</v>
      </c>
      <c r="J365" s="174" t="s">
        <v>2925</v>
      </c>
      <c r="K365" s="174" t="s">
        <v>16</v>
      </c>
      <c r="L365" s="177">
        <v>18053.080000000002</v>
      </c>
    </row>
    <row r="366" spans="1:12" s="139" customFormat="1" ht="21.75" customHeight="1" x14ac:dyDescent="0.2">
      <c r="A366" s="169" t="s">
        <v>9</v>
      </c>
      <c r="B366" s="181" t="s">
        <v>35</v>
      </c>
      <c r="C366" s="181" t="s">
        <v>1378</v>
      </c>
      <c r="D366" s="181" t="s">
        <v>1997</v>
      </c>
      <c r="E366" s="170" t="s">
        <v>3150</v>
      </c>
      <c r="F366" s="170" t="s">
        <v>1976</v>
      </c>
      <c r="G366" s="182">
        <v>42032</v>
      </c>
      <c r="H366" s="181" t="s">
        <v>93</v>
      </c>
      <c r="I366" s="181" t="s">
        <v>1604</v>
      </c>
      <c r="J366" s="181" t="s">
        <v>1998</v>
      </c>
      <c r="K366" s="170" t="s">
        <v>16</v>
      </c>
      <c r="L366" s="190">
        <v>9270</v>
      </c>
    </row>
    <row r="367" spans="1:12" s="139" customFormat="1" ht="21.75" customHeight="1" x14ac:dyDescent="0.2">
      <c r="A367" s="169" t="s">
        <v>9</v>
      </c>
      <c r="B367" s="181" t="s">
        <v>35</v>
      </c>
      <c r="C367" s="181" t="s">
        <v>1571</v>
      </c>
      <c r="D367" s="181" t="s">
        <v>1822</v>
      </c>
      <c r="E367" s="170" t="s">
        <v>3150</v>
      </c>
      <c r="F367" s="170" t="s">
        <v>1976</v>
      </c>
      <c r="G367" s="182">
        <v>42032</v>
      </c>
      <c r="H367" s="181" t="s">
        <v>93</v>
      </c>
      <c r="I367" s="181" t="s">
        <v>1977</v>
      </c>
      <c r="J367" s="181" t="s">
        <v>1999</v>
      </c>
      <c r="K367" s="170" t="s">
        <v>16</v>
      </c>
      <c r="L367" s="190">
        <v>150</v>
      </c>
    </row>
    <row r="368" spans="1:12" s="139" customFormat="1" ht="21.75" customHeight="1" x14ac:dyDescent="0.2">
      <c r="A368" s="169" t="s">
        <v>9</v>
      </c>
      <c r="B368" s="181" t="s">
        <v>35</v>
      </c>
      <c r="C368" s="181" t="s">
        <v>1848</v>
      </c>
      <c r="D368" s="181" t="s">
        <v>1822</v>
      </c>
      <c r="E368" s="170" t="s">
        <v>3150</v>
      </c>
      <c r="F368" s="170" t="s">
        <v>1976</v>
      </c>
      <c r="G368" s="182">
        <v>42032</v>
      </c>
      <c r="H368" s="181" t="s">
        <v>93</v>
      </c>
      <c r="I368" s="181" t="s">
        <v>2000</v>
      </c>
      <c r="J368" s="181" t="s">
        <v>2001</v>
      </c>
      <c r="K368" s="170" t="s">
        <v>16</v>
      </c>
      <c r="L368" s="190">
        <v>150</v>
      </c>
    </row>
    <row r="369" spans="1:12" s="139" customFormat="1" ht="21.75" customHeight="1" x14ac:dyDescent="0.2">
      <c r="A369" s="169" t="s">
        <v>3558</v>
      </c>
      <c r="B369" s="181" t="s">
        <v>35</v>
      </c>
      <c r="C369" s="181" t="s">
        <v>116</v>
      </c>
      <c r="D369" s="181" t="s">
        <v>2002</v>
      </c>
      <c r="E369" s="170" t="s">
        <v>3560</v>
      </c>
      <c r="F369" s="170" t="s">
        <v>1976</v>
      </c>
      <c r="G369" s="182">
        <v>42032</v>
      </c>
      <c r="H369" s="181" t="s">
        <v>93</v>
      </c>
      <c r="I369" s="181" t="s">
        <v>2003</v>
      </c>
      <c r="J369" s="181" t="s">
        <v>2004</v>
      </c>
      <c r="K369" s="170" t="s">
        <v>16</v>
      </c>
      <c r="L369" s="190">
        <v>9270</v>
      </c>
    </row>
    <row r="370" spans="1:12" s="139" customFormat="1" ht="21.75" customHeight="1" x14ac:dyDescent="0.2">
      <c r="A370" s="169" t="s">
        <v>3558</v>
      </c>
      <c r="B370" s="181" t="s">
        <v>35</v>
      </c>
      <c r="C370" s="181" t="s">
        <v>1571</v>
      </c>
      <c r="D370" s="181" t="s">
        <v>2005</v>
      </c>
      <c r="E370" s="170" t="s">
        <v>3560</v>
      </c>
      <c r="F370" s="170" t="s">
        <v>1976</v>
      </c>
      <c r="G370" s="182">
        <v>42032</v>
      </c>
      <c r="H370" s="181" t="s">
        <v>93</v>
      </c>
      <c r="I370" s="181" t="s">
        <v>448</v>
      </c>
      <c r="J370" s="181" t="s">
        <v>2006</v>
      </c>
      <c r="K370" s="170" t="s">
        <v>16</v>
      </c>
      <c r="L370" s="190">
        <v>150</v>
      </c>
    </row>
    <row r="371" spans="1:12" s="139" customFormat="1" ht="21.75" customHeight="1" x14ac:dyDescent="0.2">
      <c r="A371" s="169" t="s">
        <v>3558</v>
      </c>
      <c r="B371" s="181" t="s">
        <v>35</v>
      </c>
      <c r="C371" s="181" t="s">
        <v>52</v>
      </c>
      <c r="D371" s="181" t="s">
        <v>2007</v>
      </c>
      <c r="E371" s="170" t="s">
        <v>3560</v>
      </c>
      <c r="F371" s="170" t="s">
        <v>1976</v>
      </c>
      <c r="G371" s="182">
        <v>42032</v>
      </c>
      <c r="H371" s="181" t="s">
        <v>93</v>
      </c>
      <c r="I371" s="181" t="s">
        <v>1607</v>
      </c>
      <c r="J371" s="181" t="s">
        <v>2008</v>
      </c>
      <c r="K371" s="170" t="s">
        <v>16</v>
      </c>
      <c r="L371" s="190">
        <v>150</v>
      </c>
    </row>
    <row r="372" spans="1:12" s="139" customFormat="1" ht="21.75" customHeight="1" x14ac:dyDescent="0.2">
      <c r="A372" s="169" t="s">
        <v>3558</v>
      </c>
      <c r="B372" s="181" t="s">
        <v>35</v>
      </c>
      <c r="C372" s="181" t="s">
        <v>36</v>
      </c>
      <c r="D372" s="181" t="s">
        <v>392</v>
      </c>
      <c r="E372" s="170" t="s">
        <v>3560</v>
      </c>
      <c r="F372" s="170" t="s">
        <v>2030</v>
      </c>
      <c r="G372" s="182">
        <v>42058</v>
      </c>
      <c r="H372" s="181" t="s">
        <v>139</v>
      </c>
      <c r="I372" s="181" t="s">
        <v>1455</v>
      </c>
      <c r="J372" s="181" t="s">
        <v>2031</v>
      </c>
      <c r="K372" s="170" t="s">
        <v>16</v>
      </c>
      <c r="L372" s="190">
        <v>3912.65</v>
      </c>
    </row>
    <row r="373" spans="1:12" s="139" customFormat="1" ht="21.75" customHeight="1" x14ac:dyDescent="0.2">
      <c r="A373" s="169" t="s">
        <v>3558</v>
      </c>
      <c r="B373" s="181" t="s">
        <v>35</v>
      </c>
      <c r="C373" s="181" t="s">
        <v>116</v>
      </c>
      <c r="D373" s="280" t="s">
        <v>3559</v>
      </c>
      <c r="E373" s="170" t="s">
        <v>3560</v>
      </c>
      <c r="F373" s="170" t="s">
        <v>2049</v>
      </c>
      <c r="G373" s="182">
        <v>42030</v>
      </c>
      <c r="H373" s="181" t="s">
        <v>206</v>
      </c>
      <c r="I373" s="181" t="s">
        <v>1870</v>
      </c>
      <c r="J373" s="181" t="s">
        <v>2050</v>
      </c>
      <c r="K373" s="170" t="s">
        <v>16</v>
      </c>
      <c r="L373" s="190">
        <v>8569.51</v>
      </c>
    </row>
    <row r="374" spans="1:12" s="139" customFormat="1" ht="21.75" customHeight="1" x14ac:dyDescent="0.2">
      <c r="A374" s="169" t="s">
        <v>3558</v>
      </c>
      <c r="B374" s="181" t="s">
        <v>35</v>
      </c>
      <c r="C374" s="181" t="s">
        <v>1848</v>
      </c>
      <c r="D374" s="280" t="s">
        <v>429</v>
      </c>
      <c r="E374" s="170" t="s">
        <v>3560</v>
      </c>
      <c r="F374" s="170" t="s">
        <v>2049</v>
      </c>
      <c r="G374" s="182">
        <v>42030</v>
      </c>
      <c r="H374" s="181" t="s">
        <v>206</v>
      </c>
      <c r="I374" s="181">
        <v>25201068</v>
      </c>
      <c r="J374" s="181" t="s">
        <v>2052</v>
      </c>
      <c r="K374" s="170" t="s">
        <v>16</v>
      </c>
      <c r="L374" s="190">
        <v>150</v>
      </c>
    </row>
    <row r="375" spans="1:12" s="139" customFormat="1" ht="21.75" customHeight="1" x14ac:dyDescent="0.2">
      <c r="A375" s="169" t="s">
        <v>3558</v>
      </c>
      <c r="B375" s="181" t="s">
        <v>35</v>
      </c>
      <c r="C375" s="181" t="s">
        <v>48</v>
      </c>
      <c r="D375" s="280" t="s">
        <v>2051</v>
      </c>
      <c r="E375" s="170" t="s">
        <v>3560</v>
      </c>
      <c r="F375" s="170" t="s">
        <v>2049</v>
      </c>
      <c r="G375" s="182">
        <v>42030</v>
      </c>
      <c r="H375" s="181" t="s">
        <v>206</v>
      </c>
      <c r="I375" s="181" t="s">
        <v>1152</v>
      </c>
      <c r="J375" s="181">
        <v>40517264</v>
      </c>
      <c r="K375" s="170" t="s">
        <v>16</v>
      </c>
      <c r="L375" s="190">
        <v>150</v>
      </c>
    </row>
    <row r="376" spans="1:12" s="139" customFormat="1" ht="21.75" customHeight="1" x14ac:dyDescent="0.2">
      <c r="A376" s="169" t="s">
        <v>2684</v>
      </c>
      <c r="B376" s="170" t="s">
        <v>35</v>
      </c>
      <c r="C376" s="181" t="s">
        <v>36</v>
      </c>
      <c r="D376" s="181" t="s">
        <v>418</v>
      </c>
      <c r="E376" s="170" t="s">
        <v>3569</v>
      </c>
      <c r="F376" s="170" t="s">
        <v>2068</v>
      </c>
      <c r="G376" s="182">
        <v>42103</v>
      </c>
      <c r="H376" s="181" t="s">
        <v>139</v>
      </c>
      <c r="I376" s="181" t="s">
        <v>1340</v>
      </c>
      <c r="J376" s="181" t="s">
        <v>2069</v>
      </c>
      <c r="K376" s="170" t="s">
        <v>16</v>
      </c>
      <c r="L376" s="190">
        <v>4143.24</v>
      </c>
    </row>
    <row r="377" spans="1:12" s="139" customFormat="1" ht="21.75" customHeight="1" x14ac:dyDescent="0.2">
      <c r="A377" s="176" t="s">
        <v>2684</v>
      </c>
      <c r="B377" s="174" t="s">
        <v>64</v>
      </c>
      <c r="C377" s="174" t="s">
        <v>121</v>
      </c>
      <c r="D377" s="171" t="s">
        <v>917</v>
      </c>
      <c r="E377" s="171" t="s">
        <v>2685</v>
      </c>
      <c r="F377" s="174">
        <v>715</v>
      </c>
      <c r="G377" s="175">
        <v>42653</v>
      </c>
      <c r="H377" s="171" t="s">
        <v>2686</v>
      </c>
      <c r="I377" s="176" t="s">
        <v>1278</v>
      </c>
      <c r="J377" s="174" t="s">
        <v>2687</v>
      </c>
      <c r="K377" s="174" t="s">
        <v>16</v>
      </c>
      <c r="L377" s="177">
        <v>3364</v>
      </c>
    </row>
    <row r="378" spans="1:12" s="139" customFormat="1" ht="21.75" customHeight="1" x14ac:dyDescent="0.2">
      <c r="A378" s="169" t="s">
        <v>922</v>
      </c>
      <c r="B378" s="170" t="s">
        <v>35</v>
      </c>
      <c r="C378" s="181" t="s">
        <v>36</v>
      </c>
      <c r="D378" s="293" t="s">
        <v>3553</v>
      </c>
      <c r="E378" s="170" t="s">
        <v>3550</v>
      </c>
      <c r="F378" s="170" t="s">
        <v>2106</v>
      </c>
      <c r="G378" s="182">
        <v>42103</v>
      </c>
      <c r="H378" s="181" t="s">
        <v>139</v>
      </c>
      <c r="I378" s="294" t="s">
        <v>3551</v>
      </c>
      <c r="J378" s="295" t="s">
        <v>3552</v>
      </c>
      <c r="K378" s="170" t="s">
        <v>16</v>
      </c>
      <c r="L378" s="190">
        <v>4143.25</v>
      </c>
    </row>
    <row r="379" spans="1:12" s="139" customFormat="1" ht="21.75" customHeight="1" x14ac:dyDescent="0.2">
      <c r="A379" s="176" t="s">
        <v>208</v>
      </c>
      <c r="B379" s="174" t="s">
        <v>35</v>
      </c>
      <c r="C379" s="174" t="s">
        <v>36</v>
      </c>
      <c r="D379" s="171" t="s">
        <v>2786</v>
      </c>
      <c r="E379" s="171" t="s">
        <v>2690</v>
      </c>
      <c r="F379" s="174" t="str">
        <f>+F376</f>
        <v>A611</v>
      </c>
      <c r="G379" s="175">
        <f>+G376</f>
        <v>42103</v>
      </c>
      <c r="H379" s="171" t="s">
        <v>139</v>
      </c>
      <c r="I379" s="176" t="s">
        <v>1340</v>
      </c>
      <c r="J379" s="174" t="s">
        <v>2787</v>
      </c>
      <c r="K379" s="174" t="s">
        <v>16</v>
      </c>
      <c r="L379" s="177">
        <v>5500</v>
      </c>
    </row>
    <row r="380" spans="1:12" s="139" customFormat="1" ht="21.75" customHeight="1" x14ac:dyDescent="0.2">
      <c r="A380" s="169" t="s">
        <v>237</v>
      </c>
      <c r="B380" s="174" t="s">
        <v>3861</v>
      </c>
      <c r="C380" s="181" t="s">
        <v>62</v>
      </c>
      <c r="D380" s="181"/>
      <c r="E380" s="170" t="s">
        <v>3590</v>
      </c>
      <c r="F380" s="170">
        <v>428</v>
      </c>
      <c r="G380" s="182">
        <v>42144</v>
      </c>
      <c r="H380" s="181"/>
      <c r="I380" s="181"/>
      <c r="J380" s="181"/>
      <c r="K380" s="170" t="s">
        <v>16</v>
      </c>
      <c r="L380" s="190">
        <v>7540</v>
      </c>
    </row>
    <row r="381" spans="1:12" s="139" customFormat="1" ht="21.75" customHeight="1" x14ac:dyDescent="0.2">
      <c r="A381" s="296" t="s">
        <v>2672</v>
      </c>
      <c r="B381" s="296" t="s">
        <v>35</v>
      </c>
      <c r="C381" s="296" t="s">
        <v>3685</v>
      </c>
      <c r="D381" s="296" t="s">
        <v>3686</v>
      </c>
      <c r="E381" s="296" t="s">
        <v>3687</v>
      </c>
      <c r="F381" s="296">
        <v>757</v>
      </c>
      <c r="G381" s="297">
        <v>42921</v>
      </c>
      <c r="H381" s="296" t="s">
        <v>93</v>
      </c>
      <c r="I381" s="296" t="s">
        <v>3688</v>
      </c>
      <c r="J381" s="296" t="s">
        <v>3689</v>
      </c>
      <c r="K381" s="296"/>
      <c r="L381" s="298">
        <v>53592</v>
      </c>
    </row>
    <row r="382" spans="1:12" s="139" customFormat="1" ht="21.75" customHeight="1" x14ac:dyDescent="0.2">
      <c r="A382" s="169" t="s">
        <v>3558</v>
      </c>
      <c r="B382" s="170" t="s">
        <v>61</v>
      </c>
      <c r="C382" s="170" t="s">
        <v>1244</v>
      </c>
      <c r="D382" s="181" t="s">
        <v>462</v>
      </c>
      <c r="E382" s="170" t="s">
        <v>3560</v>
      </c>
      <c r="F382" s="170" t="s">
        <v>2295</v>
      </c>
      <c r="G382" s="182">
        <v>42186</v>
      </c>
      <c r="H382" s="181" t="s">
        <v>1728</v>
      </c>
      <c r="I382" s="181" t="s">
        <v>2296</v>
      </c>
      <c r="J382" s="181" t="s">
        <v>15</v>
      </c>
      <c r="K382" s="170" t="s">
        <v>16</v>
      </c>
      <c r="L382" s="183">
        <v>3093.95</v>
      </c>
    </row>
    <row r="383" spans="1:12" s="139" customFormat="1" ht="21.75" customHeight="1" x14ac:dyDescent="0.2">
      <c r="A383" s="169" t="s">
        <v>3558</v>
      </c>
      <c r="B383" s="170" t="s">
        <v>61</v>
      </c>
      <c r="C383" s="181" t="s">
        <v>1725</v>
      </c>
      <c r="D383" s="181" t="s">
        <v>2297</v>
      </c>
      <c r="E383" s="170" t="s">
        <v>3560</v>
      </c>
      <c r="F383" s="170" t="s">
        <v>2295</v>
      </c>
      <c r="G383" s="182">
        <v>42186</v>
      </c>
      <c r="H383" s="181" t="s">
        <v>1728</v>
      </c>
      <c r="I383" s="181" t="s">
        <v>2298</v>
      </c>
      <c r="J383" s="181" t="s">
        <v>15</v>
      </c>
      <c r="K383" s="170" t="s">
        <v>16</v>
      </c>
      <c r="L383" s="183">
        <v>4094.8</v>
      </c>
    </row>
    <row r="384" spans="1:12" s="139" customFormat="1" ht="21.75" customHeight="1" x14ac:dyDescent="0.2">
      <c r="A384" s="169" t="s">
        <v>3558</v>
      </c>
      <c r="B384" s="170" t="s">
        <v>61</v>
      </c>
      <c r="C384" s="181" t="s">
        <v>251</v>
      </c>
      <c r="D384" s="181" t="s">
        <v>2299</v>
      </c>
      <c r="E384" s="170" t="s">
        <v>3560</v>
      </c>
      <c r="F384" s="170" t="s">
        <v>2300</v>
      </c>
      <c r="G384" s="182">
        <v>42186</v>
      </c>
      <c r="H384" s="181" t="s">
        <v>1728</v>
      </c>
      <c r="I384" s="170" t="s">
        <v>2301</v>
      </c>
      <c r="J384" s="181" t="s">
        <v>15</v>
      </c>
      <c r="K384" s="170" t="s">
        <v>16</v>
      </c>
      <c r="L384" s="183">
        <v>3249.86</v>
      </c>
    </row>
    <row r="385" spans="1:12" s="139" customFormat="1" ht="21.75" customHeight="1" x14ac:dyDescent="0.2">
      <c r="A385" s="169" t="s">
        <v>3558</v>
      </c>
      <c r="B385" s="170" t="s">
        <v>61</v>
      </c>
      <c r="C385" s="170" t="s">
        <v>1244</v>
      </c>
      <c r="D385" s="181" t="s">
        <v>462</v>
      </c>
      <c r="E385" s="170" t="s">
        <v>3560</v>
      </c>
      <c r="F385" s="170" t="s">
        <v>2305</v>
      </c>
      <c r="G385" s="182">
        <v>42186</v>
      </c>
      <c r="H385" s="181" t="s">
        <v>1728</v>
      </c>
      <c r="I385" s="181" t="s">
        <v>2296</v>
      </c>
      <c r="J385" s="181" t="s">
        <v>15</v>
      </c>
      <c r="K385" s="170" t="s">
        <v>16</v>
      </c>
      <c r="L385" s="183">
        <v>3093.95</v>
      </c>
    </row>
    <row r="386" spans="1:12" s="139" customFormat="1" ht="21.75" customHeight="1" x14ac:dyDescent="0.2">
      <c r="A386" s="169" t="s">
        <v>3558</v>
      </c>
      <c r="B386" s="170" t="s">
        <v>61</v>
      </c>
      <c r="C386" s="181" t="s">
        <v>1725</v>
      </c>
      <c r="D386" s="181" t="s">
        <v>2297</v>
      </c>
      <c r="E386" s="170" t="s">
        <v>3560</v>
      </c>
      <c r="F386" s="170" t="s">
        <v>2305</v>
      </c>
      <c r="G386" s="182" t="s">
        <v>2306</v>
      </c>
      <c r="H386" s="181" t="s">
        <v>1728</v>
      </c>
      <c r="I386" s="181" t="s">
        <v>2307</v>
      </c>
      <c r="J386" s="181" t="s">
        <v>15</v>
      </c>
      <c r="K386" s="170" t="s">
        <v>16</v>
      </c>
      <c r="L386" s="183">
        <v>4094.8</v>
      </c>
    </row>
    <row r="387" spans="1:12" s="139" customFormat="1" ht="21.75" customHeight="1" x14ac:dyDescent="0.2">
      <c r="A387" s="169" t="s">
        <v>3558</v>
      </c>
      <c r="B387" s="170" t="s">
        <v>61</v>
      </c>
      <c r="C387" s="181" t="s">
        <v>251</v>
      </c>
      <c r="D387" s="181" t="s">
        <v>2302</v>
      </c>
      <c r="E387" s="170" t="s">
        <v>3560</v>
      </c>
      <c r="F387" s="170" t="s">
        <v>2305</v>
      </c>
      <c r="G387" s="182">
        <v>42186</v>
      </c>
      <c r="H387" s="181" t="s">
        <v>1728</v>
      </c>
      <c r="I387" s="170" t="s">
        <v>2304</v>
      </c>
      <c r="J387" s="181" t="s">
        <v>15</v>
      </c>
      <c r="K387" s="170" t="s">
        <v>16</v>
      </c>
      <c r="L387" s="183">
        <v>3249.85</v>
      </c>
    </row>
    <row r="388" spans="1:12" s="139" customFormat="1" ht="21.75" customHeight="1" x14ac:dyDescent="0.2">
      <c r="A388" s="169" t="s">
        <v>3558</v>
      </c>
      <c r="B388" s="170" t="s">
        <v>35</v>
      </c>
      <c r="C388" s="181" t="s">
        <v>36</v>
      </c>
      <c r="D388" s="181" t="s">
        <v>418</v>
      </c>
      <c r="E388" s="170" t="s">
        <v>3560</v>
      </c>
      <c r="F388" s="170" t="s">
        <v>2310</v>
      </c>
      <c r="G388" s="182">
        <v>42062</v>
      </c>
      <c r="H388" s="181" t="s">
        <v>139</v>
      </c>
      <c r="I388" s="181" t="s">
        <v>1340</v>
      </c>
      <c r="J388" s="181" t="s">
        <v>2311</v>
      </c>
      <c r="K388" s="170" t="s">
        <v>16</v>
      </c>
      <c r="L388" s="190">
        <v>4500</v>
      </c>
    </row>
    <row r="389" spans="1:12" s="139" customFormat="1" ht="21.75" customHeight="1" x14ac:dyDescent="0.2">
      <c r="A389" s="169" t="s">
        <v>3558</v>
      </c>
      <c r="B389" s="170" t="s">
        <v>64</v>
      </c>
      <c r="C389" s="181" t="s">
        <v>135</v>
      </c>
      <c r="D389" s="181" t="s">
        <v>2312</v>
      </c>
      <c r="E389" s="170" t="s">
        <v>3560</v>
      </c>
      <c r="F389" s="170" t="s">
        <v>2313</v>
      </c>
      <c r="G389" s="182">
        <v>42061</v>
      </c>
      <c r="H389" s="181" t="s">
        <v>139</v>
      </c>
      <c r="I389" s="181" t="s">
        <v>2314</v>
      </c>
      <c r="J389" s="181" t="s">
        <v>2315</v>
      </c>
      <c r="K389" s="170" t="s">
        <v>16</v>
      </c>
      <c r="L389" s="190">
        <v>6954.2</v>
      </c>
    </row>
    <row r="390" spans="1:12" s="139" customFormat="1" ht="21.75" customHeight="1" x14ac:dyDescent="0.2">
      <c r="A390" s="169" t="s">
        <v>3558</v>
      </c>
      <c r="B390" s="170" t="s">
        <v>35</v>
      </c>
      <c r="C390" s="181" t="s">
        <v>116</v>
      </c>
      <c r="D390" s="181" t="s">
        <v>429</v>
      </c>
      <c r="E390" s="170" t="s">
        <v>3560</v>
      </c>
      <c r="F390" s="170" t="s">
        <v>2313</v>
      </c>
      <c r="G390" s="182">
        <v>42061</v>
      </c>
      <c r="H390" s="181" t="s">
        <v>206</v>
      </c>
      <c r="I390" s="181" t="s">
        <v>2316</v>
      </c>
      <c r="J390" s="181" t="s">
        <v>2317</v>
      </c>
      <c r="K390" s="170" t="s">
        <v>16</v>
      </c>
      <c r="L390" s="190">
        <v>7692.4</v>
      </c>
    </row>
    <row r="391" spans="1:12" s="139" customFormat="1" ht="21.75" customHeight="1" x14ac:dyDescent="0.2">
      <c r="A391" s="169" t="s">
        <v>3558</v>
      </c>
      <c r="B391" s="170" t="s">
        <v>35</v>
      </c>
      <c r="C391" s="181" t="s">
        <v>48</v>
      </c>
      <c r="D391" s="181" t="s">
        <v>1373</v>
      </c>
      <c r="E391" s="170" t="s">
        <v>3560</v>
      </c>
      <c r="F391" s="170" t="s">
        <v>2313</v>
      </c>
      <c r="G391" s="182">
        <v>42061</v>
      </c>
      <c r="H391" s="181" t="s">
        <v>206</v>
      </c>
      <c r="I391" s="181" t="s">
        <v>1152</v>
      </c>
      <c r="J391" s="181">
        <v>41200218</v>
      </c>
      <c r="K391" s="170" t="s">
        <v>16</v>
      </c>
      <c r="L391" s="190">
        <v>150</v>
      </c>
    </row>
    <row r="392" spans="1:12" s="139" customFormat="1" ht="21.75" customHeight="1" x14ac:dyDescent="0.2">
      <c r="A392" s="169" t="s">
        <v>3558</v>
      </c>
      <c r="B392" s="170" t="s">
        <v>35</v>
      </c>
      <c r="C392" s="181" t="s">
        <v>52</v>
      </c>
      <c r="D392" s="181" t="s">
        <v>434</v>
      </c>
      <c r="E392" s="170" t="s">
        <v>3560</v>
      </c>
      <c r="F392" s="170" t="s">
        <v>2313</v>
      </c>
      <c r="G392" s="182">
        <v>42061</v>
      </c>
      <c r="H392" s="181" t="s">
        <v>206</v>
      </c>
      <c r="I392" s="181" t="s">
        <v>13</v>
      </c>
      <c r="J392" s="181" t="s">
        <v>2318</v>
      </c>
      <c r="K392" s="170" t="s">
        <v>16</v>
      </c>
      <c r="L392" s="190">
        <v>150</v>
      </c>
    </row>
    <row r="393" spans="1:12" s="139" customFormat="1" ht="21.75" customHeight="1" x14ac:dyDescent="0.2">
      <c r="A393" s="169" t="s">
        <v>3558</v>
      </c>
      <c r="B393" s="170" t="s">
        <v>35</v>
      </c>
      <c r="C393" s="181" t="s">
        <v>116</v>
      </c>
      <c r="D393" s="181" t="s">
        <v>2319</v>
      </c>
      <c r="E393" s="170" t="s">
        <v>3560</v>
      </c>
      <c r="F393" s="170" t="s">
        <v>2313</v>
      </c>
      <c r="G393" s="182">
        <v>42061</v>
      </c>
      <c r="H393" s="181" t="s">
        <v>206</v>
      </c>
      <c r="I393" s="181" t="s">
        <v>2316</v>
      </c>
      <c r="J393" s="181" t="s">
        <v>2320</v>
      </c>
      <c r="K393" s="170" t="s">
        <v>16</v>
      </c>
      <c r="L393" s="190">
        <v>7692.4</v>
      </c>
    </row>
    <row r="394" spans="1:12" s="139" customFormat="1" ht="21.75" customHeight="1" x14ac:dyDescent="0.2">
      <c r="A394" s="169" t="s">
        <v>3558</v>
      </c>
      <c r="B394" s="170" t="s">
        <v>35</v>
      </c>
      <c r="C394" s="181" t="s">
        <v>48</v>
      </c>
      <c r="D394" s="181" t="s">
        <v>431</v>
      </c>
      <c r="E394" s="170" t="s">
        <v>3560</v>
      </c>
      <c r="F394" s="170" t="s">
        <v>2313</v>
      </c>
      <c r="G394" s="182">
        <v>42061</v>
      </c>
      <c r="H394" s="181" t="s">
        <v>206</v>
      </c>
      <c r="I394" s="181" t="s">
        <v>1152</v>
      </c>
      <c r="J394" s="181">
        <v>41200225</v>
      </c>
      <c r="K394" s="170" t="s">
        <v>16</v>
      </c>
      <c r="L394" s="190">
        <v>150</v>
      </c>
    </row>
    <row r="395" spans="1:12" s="139" customFormat="1" ht="21.75" customHeight="1" x14ac:dyDescent="0.2">
      <c r="A395" s="169" t="s">
        <v>3558</v>
      </c>
      <c r="B395" s="170" t="s">
        <v>35</v>
      </c>
      <c r="C395" s="181" t="s">
        <v>52</v>
      </c>
      <c r="D395" s="181" t="s">
        <v>2321</v>
      </c>
      <c r="E395" s="170" t="s">
        <v>3560</v>
      </c>
      <c r="F395" s="170" t="s">
        <v>2313</v>
      </c>
      <c r="G395" s="182">
        <v>42061</v>
      </c>
      <c r="H395" s="181" t="s">
        <v>206</v>
      </c>
      <c r="I395" s="181" t="s">
        <v>13</v>
      </c>
      <c r="J395" s="181" t="s">
        <v>2322</v>
      </c>
      <c r="K395" s="170" t="s">
        <v>16</v>
      </c>
      <c r="L395" s="190">
        <v>150</v>
      </c>
    </row>
    <row r="396" spans="1:12" s="139" customFormat="1" ht="21.75" customHeight="1" x14ac:dyDescent="0.2">
      <c r="A396" s="169" t="s">
        <v>3558</v>
      </c>
      <c r="B396" s="170" t="s">
        <v>35</v>
      </c>
      <c r="C396" s="181" t="s">
        <v>116</v>
      </c>
      <c r="D396" s="181" t="s">
        <v>2323</v>
      </c>
      <c r="E396" s="170" t="s">
        <v>3560</v>
      </c>
      <c r="F396" s="170" t="s">
        <v>2313</v>
      </c>
      <c r="G396" s="182">
        <v>42061</v>
      </c>
      <c r="H396" s="181" t="s">
        <v>206</v>
      </c>
      <c r="I396" s="181" t="s">
        <v>2316</v>
      </c>
      <c r="J396" s="181" t="s">
        <v>2324</v>
      </c>
      <c r="K396" s="170" t="s">
        <v>16</v>
      </c>
      <c r="L396" s="190">
        <v>7692.4</v>
      </c>
    </row>
    <row r="397" spans="1:12" s="139" customFormat="1" ht="21.75" customHeight="1" x14ac:dyDescent="0.2">
      <c r="A397" s="169" t="s">
        <v>3558</v>
      </c>
      <c r="B397" s="170" t="s">
        <v>35</v>
      </c>
      <c r="C397" s="181" t="s">
        <v>48</v>
      </c>
      <c r="D397" s="181" t="s">
        <v>906</v>
      </c>
      <c r="E397" s="170" t="s">
        <v>3560</v>
      </c>
      <c r="F397" s="170" t="s">
        <v>2313</v>
      </c>
      <c r="G397" s="182">
        <v>42061</v>
      </c>
      <c r="H397" s="181" t="s">
        <v>206</v>
      </c>
      <c r="I397" s="181" t="s">
        <v>1152</v>
      </c>
      <c r="J397" s="181">
        <v>41200223</v>
      </c>
      <c r="K397" s="170" t="s">
        <v>16</v>
      </c>
      <c r="L397" s="190">
        <v>150</v>
      </c>
    </row>
    <row r="398" spans="1:12" s="139" customFormat="1" ht="21.75" customHeight="1" x14ac:dyDescent="0.2">
      <c r="A398" s="169" t="s">
        <v>3558</v>
      </c>
      <c r="B398" s="170" t="s">
        <v>35</v>
      </c>
      <c r="C398" s="181" t="s">
        <v>52</v>
      </c>
      <c r="D398" s="181" t="s">
        <v>2325</v>
      </c>
      <c r="E398" s="170" t="s">
        <v>3560</v>
      </c>
      <c r="F398" s="170" t="s">
        <v>2313</v>
      </c>
      <c r="G398" s="182">
        <v>42061</v>
      </c>
      <c r="H398" s="181" t="s">
        <v>206</v>
      </c>
      <c r="I398" s="181" t="s">
        <v>13</v>
      </c>
      <c r="J398" s="181" t="s">
        <v>2326</v>
      </c>
      <c r="K398" s="170" t="s">
        <v>16</v>
      </c>
      <c r="L398" s="190">
        <v>150</v>
      </c>
    </row>
    <row r="399" spans="1:12" s="139" customFormat="1" ht="21.75" customHeight="1" x14ac:dyDescent="0.2">
      <c r="A399" s="169" t="s">
        <v>3558</v>
      </c>
      <c r="B399" s="170" t="s">
        <v>35</v>
      </c>
      <c r="C399" s="181" t="s">
        <v>1378</v>
      </c>
      <c r="D399" s="181" t="s">
        <v>2327</v>
      </c>
      <c r="E399" s="170" t="s">
        <v>3560</v>
      </c>
      <c r="F399" s="170" t="s">
        <v>2313</v>
      </c>
      <c r="G399" s="182">
        <v>42061</v>
      </c>
      <c r="H399" s="181" t="s">
        <v>206</v>
      </c>
      <c r="I399" s="181" t="s">
        <v>2316</v>
      </c>
      <c r="J399" s="181" t="s">
        <v>2328</v>
      </c>
      <c r="K399" s="170" t="s">
        <v>16</v>
      </c>
      <c r="L399" s="190">
        <v>7692.4</v>
      </c>
    </row>
    <row r="400" spans="1:12" s="139" customFormat="1" ht="21.75" customHeight="1" x14ac:dyDescent="0.2">
      <c r="A400" s="169" t="s">
        <v>3558</v>
      </c>
      <c r="B400" s="170" t="s">
        <v>35</v>
      </c>
      <c r="C400" s="181" t="s">
        <v>1571</v>
      </c>
      <c r="D400" s="181" t="s">
        <v>2329</v>
      </c>
      <c r="E400" s="170" t="s">
        <v>3560</v>
      </c>
      <c r="F400" s="170" t="s">
        <v>2313</v>
      </c>
      <c r="G400" s="182">
        <v>42061</v>
      </c>
      <c r="H400" s="181" t="s">
        <v>206</v>
      </c>
      <c r="I400" s="181" t="s">
        <v>1152</v>
      </c>
      <c r="J400" s="181">
        <v>41200112</v>
      </c>
      <c r="K400" s="170" t="s">
        <v>16</v>
      </c>
      <c r="L400" s="190">
        <v>150</v>
      </c>
    </row>
    <row r="401" spans="1:948" s="139" customFormat="1" ht="21.75" customHeight="1" x14ac:dyDescent="0.2">
      <c r="A401" s="169" t="s">
        <v>3558</v>
      </c>
      <c r="B401" s="170" t="s">
        <v>35</v>
      </c>
      <c r="C401" s="181" t="s">
        <v>52</v>
      </c>
      <c r="D401" s="181" t="s">
        <v>2330</v>
      </c>
      <c r="E401" s="170" t="s">
        <v>3560</v>
      </c>
      <c r="F401" s="170" t="s">
        <v>2313</v>
      </c>
      <c r="G401" s="182">
        <v>42061</v>
      </c>
      <c r="H401" s="181" t="s">
        <v>206</v>
      </c>
      <c r="I401" s="181" t="s">
        <v>13</v>
      </c>
      <c r="J401" s="181" t="s">
        <v>2331</v>
      </c>
      <c r="K401" s="170" t="s">
        <v>16</v>
      </c>
      <c r="L401" s="190">
        <v>150</v>
      </c>
    </row>
    <row r="402" spans="1:948" s="139" customFormat="1" ht="21.75" customHeight="1" x14ac:dyDescent="0.2">
      <c r="A402" s="169" t="s">
        <v>2891</v>
      </c>
      <c r="B402" s="259" t="s">
        <v>35</v>
      </c>
      <c r="C402" s="259" t="s">
        <v>116</v>
      </c>
      <c r="D402" s="299" t="s">
        <v>1231</v>
      </c>
      <c r="E402" s="170" t="s">
        <v>3566</v>
      </c>
      <c r="F402" s="259">
        <v>11598</v>
      </c>
      <c r="G402" s="260">
        <v>42467</v>
      </c>
      <c r="H402" s="259" t="s">
        <v>41</v>
      </c>
      <c r="I402" s="259" t="s">
        <v>1233</v>
      </c>
      <c r="J402" s="259" t="s">
        <v>2332</v>
      </c>
      <c r="K402" s="259" t="s">
        <v>16</v>
      </c>
      <c r="L402" s="261">
        <v>6956.52</v>
      </c>
    </row>
    <row r="403" spans="1:948" s="139" customFormat="1" ht="21.75" customHeight="1" x14ac:dyDescent="0.2">
      <c r="A403" s="169" t="s">
        <v>250</v>
      </c>
      <c r="B403" s="170" t="s">
        <v>1672</v>
      </c>
      <c r="C403" s="181" t="s">
        <v>2409</v>
      </c>
      <c r="D403" s="181"/>
      <c r="E403" s="170" t="s">
        <v>3150</v>
      </c>
      <c r="F403" s="170">
        <v>238</v>
      </c>
      <c r="G403" s="182">
        <v>42187</v>
      </c>
      <c r="H403" s="181"/>
      <c r="I403" s="181"/>
      <c r="J403" s="181"/>
      <c r="K403" s="170" t="s">
        <v>16</v>
      </c>
      <c r="L403" s="183">
        <v>1000000</v>
      </c>
    </row>
    <row r="404" spans="1:948" s="139" customFormat="1" ht="21.75" customHeight="1" x14ac:dyDescent="0.2">
      <c r="A404" s="169" t="s">
        <v>970</v>
      </c>
      <c r="B404" s="174" t="s">
        <v>35</v>
      </c>
      <c r="C404" s="174" t="s">
        <v>2794</v>
      </c>
      <c r="D404" s="171" t="s">
        <v>2869</v>
      </c>
      <c r="E404" s="170" t="s">
        <v>3150</v>
      </c>
      <c r="F404" s="174">
        <v>736</v>
      </c>
      <c r="G404" s="171">
        <v>42682</v>
      </c>
      <c r="H404" s="171" t="s">
        <v>82</v>
      </c>
      <c r="I404" s="176" t="s">
        <v>130</v>
      </c>
      <c r="J404" s="174">
        <v>46050007686</v>
      </c>
      <c r="K404" s="174" t="s">
        <v>16</v>
      </c>
      <c r="L404" s="276">
        <v>11484</v>
      </c>
    </row>
    <row r="405" spans="1:948" s="139" customFormat="1" ht="21.75" customHeight="1" x14ac:dyDescent="0.2">
      <c r="A405" s="169" t="s">
        <v>1210</v>
      </c>
      <c r="B405" s="270" t="s">
        <v>1907</v>
      </c>
      <c r="C405" s="270" t="s">
        <v>3202</v>
      </c>
      <c r="D405" s="271" t="s">
        <v>3484</v>
      </c>
      <c r="E405" s="271" t="s">
        <v>2737</v>
      </c>
      <c r="F405" s="270">
        <v>699</v>
      </c>
      <c r="G405" s="272">
        <v>42912</v>
      </c>
      <c r="H405" s="271" t="s">
        <v>68</v>
      </c>
      <c r="I405" s="271" t="s">
        <v>3203</v>
      </c>
      <c r="J405" s="271"/>
      <c r="K405" s="271" t="s">
        <v>3199</v>
      </c>
      <c r="L405" s="273">
        <v>166000</v>
      </c>
    </row>
    <row r="406" spans="1:948" s="33" customFormat="1" ht="12" x14ac:dyDescent="0.2">
      <c r="A406" s="191" t="s">
        <v>3765</v>
      </c>
      <c r="B406" s="289" t="s">
        <v>61</v>
      </c>
      <c r="C406" s="186" t="s">
        <v>3766</v>
      </c>
      <c r="D406" s="187" t="s">
        <v>3767</v>
      </c>
      <c r="E406" s="187" t="s">
        <v>3768</v>
      </c>
      <c r="F406" s="186">
        <v>770</v>
      </c>
      <c r="G406" s="290">
        <v>42921</v>
      </c>
      <c r="H406" s="187" t="s">
        <v>3769</v>
      </c>
      <c r="I406" s="187" t="s">
        <v>3770</v>
      </c>
      <c r="J406" s="188" t="s">
        <v>15</v>
      </c>
      <c r="K406" s="187"/>
      <c r="L406" s="189">
        <v>13270.4</v>
      </c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8"/>
      <c r="AG406" s="168"/>
      <c r="AH406" s="168"/>
      <c r="AI406" s="168"/>
      <c r="AJ406" s="168"/>
      <c r="AK406" s="168"/>
      <c r="AL406" s="168"/>
      <c r="AM406" s="168"/>
      <c r="AN406" s="168"/>
      <c r="AO406" s="168"/>
      <c r="AP406" s="168"/>
      <c r="AQ406" s="168"/>
      <c r="AR406" s="168"/>
      <c r="AS406" s="168"/>
      <c r="AT406" s="168"/>
      <c r="AU406" s="168"/>
      <c r="AV406" s="168"/>
      <c r="AW406" s="168"/>
      <c r="AX406" s="168"/>
      <c r="AY406" s="168"/>
      <c r="AZ406" s="168"/>
      <c r="BA406" s="168"/>
      <c r="BB406" s="168"/>
      <c r="BC406" s="168"/>
      <c r="BD406" s="168"/>
      <c r="BE406" s="168"/>
      <c r="BF406" s="168"/>
      <c r="BG406" s="168"/>
      <c r="BH406" s="168"/>
      <c r="BI406" s="168"/>
      <c r="BJ406" s="168"/>
      <c r="BK406" s="168"/>
      <c r="BL406" s="168"/>
      <c r="BM406" s="168"/>
      <c r="BN406" s="168"/>
      <c r="BO406" s="168"/>
      <c r="BP406" s="168"/>
      <c r="BQ406" s="168"/>
      <c r="BR406" s="168"/>
      <c r="BS406" s="168"/>
      <c r="BT406" s="168"/>
      <c r="BU406" s="168"/>
      <c r="BV406" s="168"/>
      <c r="BW406" s="168"/>
      <c r="BX406" s="168"/>
      <c r="BY406" s="168"/>
      <c r="BZ406" s="168"/>
      <c r="CA406" s="168"/>
      <c r="CB406" s="168"/>
      <c r="CC406" s="168"/>
      <c r="CD406" s="168"/>
      <c r="CE406" s="168"/>
      <c r="CF406" s="168"/>
      <c r="CG406" s="168"/>
      <c r="CH406" s="168"/>
      <c r="CI406" s="168"/>
      <c r="CJ406" s="168"/>
      <c r="CK406" s="168"/>
      <c r="CL406" s="168"/>
      <c r="CM406" s="168"/>
      <c r="CN406" s="168"/>
      <c r="CO406" s="168"/>
      <c r="CP406" s="168"/>
      <c r="CQ406" s="168"/>
      <c r="CR406" s="168"/>
      <c r="CS406" s="168"/>
      <c r="CT406" s="168"/>
      <c r="CU406" s="168"/>
      <c r="CV406" s="168"/>
      <c r="CW406" s="168"/>
      <c r="CX406" s="168"/>
      <c r="CY406" s="168"/>
      <c r="CZ406" s="168"/>
      <c r="DA406" s="168"/>
      <c r="DB406" s="168"/>
      <c r="DC406" s="168"/>
      <c r="DD406" s="168"/>
      <c r="DE406" s="168"/>
      <c r="DF406" s="168"/>
      <c r="DG406" s="168"/>
      <c r="DH406" s="168"/>
      <c r="DI406" s="168"/>
      <c r="DJ406" s="168"/>
      <c r="DK406" s="168"/>
      <c r="DL406" s="168"/>
      <c r="DM406" s="168"/>
      <c r="DN406" s="168"/>
      <c r="DO406" s="168"/>
      <c r="DP406" s="168"/>
      <c r="DQ406" s="168"/>
      <c r="DR406" s="168"/>
      <c r="DS406" s="168"/>
      <c r="DT406" s="168"/>
      <c r="DU406" s="168"/>
      <c r="DV406" s="168"/>
      <c r="DW406" s="168"/>
      <c r="DX406" s="168"/>
      <c r="DY406" s="168"/>
      <c r="DZ406" s="168"/>
      <c r="EA406" s="168"/>
      <c r="EB406" s="168"/>
      <c r="EC406" s="168"/>
      <c r="ED406" s="168"/>
      <c r="EE406" s="168"/>
      <c r="EF406" s="168"/>
      <c r="EG406" s="168"/>
      <c r="EH406" s="168"/>
      <c r="EI406" s="168"/>
      <c r="EJ406" s="168"/>
      <c r="EK406" s="168"/>
      <c r="EL406" s="168"/>
      <c r="EM406" s="168"/>
      <c r="EN406" s="168"/>
      <c r="EO406" s="168"/>
      <c r="EP406" s="168"/>
      <c r="EQ406" s="168"/>
      <c r="ER406" s="168"/>
      <c r="ES406" s="168"/>
      <c r="ET406" s="168"/>
      <c r="EU406" s="168"/>
      <c r="EV406" s="168"/>
      <c r="EW406" s="168"/>
      <c r="EX406" s="168"/>
      <c r="EY406" s="168"/>
      <c r="EZ406" s="168"/>
      <c r="FA406" s="168"/>
      <c r="FB406" s="168"/>
      <c r="FC406" s="168"/>
      <c r="FD406" s="168"/>
      <c r="FE406" s="168"/>
      <c r="FF406" s="168"/>
      <c r="FG406" s="168"/>
      <c r="FH406" s="168"/>
      <c r="FI406" s="168"/>
      <c r="FJ406" s="168"/>
      <c r="FK406" s="168"/>
      <c r="FL406" s="168"/>
      <c r="FM406" s="168"/>
      <c r="FN406" s="168"/>
      <c r="FO406" s="168"/>
      <c r="FP406" s="168"/>
      <c r="FQ406" s="168"/>
      <c r="FR406" s="168"/>
      <c r="FS406" s="168"/>
      <c r="FT406" s="168"/>
      <c r="FU406" s="168"/>
      <c r="FV406" s="168"/>
      <c r="FW406" s="168"/>
      <c r="FX406" s="168"/>
      <c r="FY406" s="168"/>
      <c r="FZ406" s="168"/>
      <c r="GA406" s="168"/>
      <c r="GB406" s="168"/>
      <c r="GC406" s="168"/>
      <c r="GD406" s="168"/>
      <c r="GE406" s="168"/>
      <c r="GF406" s="168"/>
      <c r="GG406" s="168"/>
      <c r="GH406" s="168"/>
      <c r="GI406" s="168"/>
      <c r="GJ406" s="168"/>
      <c r="GK406" s="168"/>
      <c r="GL406" s="168"/>
      <c r="GM406" s="168"/>
      <c r="GN406" s="168"/>
      <c r="GO406" s="168"/>
      <c r="GP406" s="168"/>
      <c r="GQ406" s="168"/>
      <c r="GR406" s="168"/>
      <c r="GS406" s="168"/>
      <c r="GT406" s="168"/>
      <c r="GU406" s="168"/>
      <c r="GV406" s="168"/>
      <c r="GW406" s="168"/>
      <c r="GX406" s="168"/>
      <c r="GY406" s="168"/>
      <c r="GZ406" s="168"/>
      <c r="HA406" s="168"/>
      <c r="HB406" s="168"/>
      <c r="HC406" s="168"/>
      <c r="HD406" s="168"/>
      <c r="HE406" s="168"/>
      <c r="HF406" s="168"/>
      <c r="HG406" s="168"/>
      <c r="HH406" s="168"/>
      <c r="HI406" s="168"/>
      <c r="HJ406" s="168"/>
      <c r="HK406" s="168"/>
      <c r="HL406" s="168"/>
      <c r="HM406" s="168"/>
      <c r="HN406" s="168"/>
      <c r="HO406" s="168"/>
      <c r="HP406" s="168"/>
      <c r="HQ406" s="168"/>
      <c r="HR406" s="168"/>
      <c r="HS406" s="168"/>
      <c r="HT406" s="168"/>
      <c r="HU406" s="168"/>
      <c r="HV406" s="168"/>
      <c r="HW406" s="168"/>
      <c r="HX406" s="168"/>
      <c r="HY406" s="168"/>
      <c r="HZ406" s="168"/>
      <c r="IA406" s="168"/>
      <c r="IB406" s="168"/>
      <c r="IC406" s="168"/>
      <c r="ID406" s="168"/>
      <c r="IE406" s="168"/>
      <c r="IF406" s="168"/>
      <c r="IG406" s="168"/>
      <c r="IH406" s="168"/>
      <c r="II406" s="168"/>
      <c r="IJ406" s="168"/>
      <c r="IK406" s="168"/>
      <c r="IL406" s="168"/>
      <c r="IM406" s="168"/>
      <c r="IN406" s="168"/>
      <c r="IO406" s="168"/>
      <c r="IP406" s="168"/>
      <c r="IQ406" s="168"/>
      <c r="IR406" s="168"/>
      <c r="IS406" s="168"/>
      <c r="IT406" s="168"/>
      <c r="IU406" s="168"/>
      <c r="IV406" s="168"/>
      <c r="IW406" s="168"/>
      <c r="IX406" s="168"/>
      <c r="IY406" s="168"/>
      <c r="IZ406" s="168"/>
      <c r="JA406" s="168"/>
      <c r="JB406" s="168"/>
      <c r="JC406" s="168"/>
      <c r="JD406" s="168"/>
      <c r="JE406" s="168"/>
      <c r="JF406" s="168"/>
      <c r="JG406" s="168"/>
      <c r="JH406" s="168"/>
      <c r="JI406" s="168"/>
      <c r="JJ406" s="168"/>
      <c r="JK406" s="168"/>
      <c r="JL406" s="168"/>
      <c r="JM406" s="168"/>
      <c r="JN406" s="168"/>
      <c r="JO406" s="168"/>
      <c r="JP406" s="168"/>
      <c r="JQ406" s="168"/>
      <c r="JR406" s="168"/>
      <c r="JS406" s="168"/>
      <c r="JT406" s="168"/>
      <c r="JU406" s="168"/>
      <c r="JV406" s="168"/>
      <c r="JW406" s="168"/>
      <c r="JX406" s="168"/>
      <c r="JY406" s="168"/>
      <c r="JZ406" s="168"/>
      <c r="KA406" s="168"/>
      <c r="KB406" s="168"/>
      <c r="KC406" s="168"/>
      <c r="KD406" s="168"/>
      <c r="KE406" s="168"/>
      <c r="KF406" s="168"/>
      <c r="KG406" s="168"/>
      <c r="KH406" s="168"/>
      <c r="KI406" s="168"/>
      <c r="KJ406" s="168"/>
      <c r="KK406" s="168"/>
      <c r="KL406" s="168"/>
      <c r="KM406" s="168"/>
      <c r="KN406" s="168"/>
      <c r="KO406" s="168"/>
      <c r="KP406" s="168"/>
      <c r="KQ406" s="168"/>
      <c r="KR406" s="168"/>
      <c r="KS406" s="168"/>
      <c r="KT406" s="168"/>
      <c r="KU406" s="168"/>
      <c r="KV406" s="168"/>
      <c r="KW406" s="168"/>
      <c r="KX406" s="168"/>
      <c r="KY406" s="168"/>
      <c r="KZ406" s="168"/>
      <c r="LA406" s="168"/>
      <c r="LB406" s="168"/>
      <c r="LC406" s="168"/>
      <c r="LD406" s="168"/>
      <c r="LE406" s="168"/>
      <c r="LF406" s="168"/>
      <c r="LG406" s="168"/>
      <c r="LH406" s="168"/>
      <c r="LI406" s="168"/>
      <c r="LJ406" s="168"/>
      <c r="LK406" s="168"/>
      <c r="LL406" s="168"/>
      <c r="LM406" s="168"/>
      <c r="LN406" s="168"/>
      <c r="LO406" s="168"/>
      <c r="LP406" s="168"/>
      <c r="LQ406" s="168"/>
      <c r="LR406" s="168"/>
      <c r="LS406" s="168"/>
      <c r="LT406" s="168"/>
      <c r="LU406" s="168"/>
      <c r="LV406" s="168"/>
      <c r="LW406" s="168"/>
      <c r="LX406" s="168"/>
      <c r="LY406" s="168"/>
      <c r="LZ406" s="168"/>
      <c r="MA406" s="168"/>
      <c r="MB406" s="168"/>
      <c r="MC406" s="168"/>
      <c r="MD406" s="168"/>
      <c r="ME406" s="168"/>
      <c r="MF406" s="168"/>
      <c r="MG406" s="168"/>
      <c r="MH406" s="168"/>
      <c r="MI406" s="168"/>
      <c r="MJ406" s="168"/>
      <c r="MK406" s="168"/>
      <c r="ML406" s="168"/>
      <c r="MM406" s="168"/>
      <c r="MN406" s="168"/>
      <c r="MO406" s="168"/>
      <c r="MP406" s="168"/>
      <c r="MQ406" s="168"/>
      <c r="MR406" s="168"/>
      <c r="MS406" s="168"/>
      <c r="MT406" s="168"/>
      <c r="MU406" s="168"/>
      <c r="MV406" s="168"/>
      <c r="MW406" s="168"/>
      <c r="MX406" s="168"/>
      <c r="MY406" s="168"/>
      <c r="MZ406" s="168"/>
      <c r="NA406" s="168"/>
      <c r="NB406" s="168"/>
      <c r="NC406" s="168"/>
      <c r="ND406" s="168"/>
      <c r="NE406" s="168"/>
      <c r="NF406" s="168"/>
      <c r="NG406" s="168"/>
      <c r="NH406" s="168"/>
      <c r="NI406" s="168"/>
      <c r="NJ406" s="168"/>
      <c r="NK406" s="168"/>
      <c r="NL406" s="168"/>
      <c r="NM406" s="168"/>
      <c r="NN406" s="168"/>
      <c r="NO406" s="168"/>
      <c r="NP406" s="168"/>
      <c r="NQ406" s="168"/>
      <c r="NR406" s="168"/>
      <c r="NS406" s="168"/>
      <c r="NT406" s="168"/>
      <c r="NU406" s="168"/>
      <c r="NV406" s="168"/>
      <c r="NW406" s="168"/>
      <c r="NX406" s="168"/>
      <c r="NY406" s="168"/>
      <c r="NZ406" s="168"/>
      <c r="OA406" s="168"/>
      <c r="OB406" s="168"/>
      <c r="OC406" s="168"/>
      <c r="OD406" s="168"/>
      <c r="OE406" s="168"/>
      <c r="OF406" s="168"/>
      <c r="OG406" s="168"/>
      <c r="OH406" s="168"/>
      <c r="OI406" s="168"/>
      <c r="OJ406" s="168"/>
      <c r="OK406" s="168"/>
      <c r="OL406" s="168"/>
      <c r="OM406" s="168"/>
      <c r="ON406" s="168"/>
      <c r="OO406" s="168"/>
      <c r="OP406" s="168"/>
      <c r="OQ406" s="168"/>
      <c r="OR406" s="168"/>
      <c r="OS406" s="168"/>
      <c r="OT406" s="168"/>
      <c r="OU406" s="168"/>
      <c r="OV406" s="168"/>
      <c r="OW406" s="168"/>
      <c r="OX406" s="168"/>
      <c r="OY406" s="168"/>
      <c r="OZ406" s="168"/>
      <c r="PA406" s="168"/>
      <c r="PB406" s="168"/>
      <c r="PC406" s="168"/>
      <c r="PD406" s="168"/>
      <c r="PE406" s="168"/>
      <c r="PF406" s="168"/>
      <c r="PG406" s="168"/>
      <c r="PH406" s="168"/>
      <c r="PI406" s="168"/>
      <c r="PJ406" s="168"/>
      <c r="PK406" s="168"/>
      <c r="PL406" s="168"/>
      <c r="PM406" s="168"/>
      <c r="PN406" s="168"/>
      <c r="PO406" s="168"/>
      <c r="PP406" s="168"/>
      <c r="PQ406" s="168"/>
      <c r="PR406" s="168"/>
      <c r="PS406" s="168"/>
      <c r="PT406" s="168"/>
      <c r="PU406" s="168"/>
      <c r="PV406" s="168"/>
      <c r="PW406" s="168"/>
      <c r="PX406" s="168"/>
      <c r="PY406" s="168"/>
      <c r="PZ406" s="168"/>
      <c r="QA406" s="168"/>
      <c r="QB406" s="168"/>
      <c r="QC406" s="168"/>
      <c r="QD406" s="168"/>
      <c r="QE406" s="168"/>
      <c r="QF406" s="168"/>
      <c r="QG406" s="168"/>
      <c r="QH406" s="168"/>
      <c r="QI406" s="168"/>
      <c r="QJ406" s="168"/>
      <c r="QK406" s="168"/>
      <c r="QL406" s="168"/>
      <c r="QM406" s="168"/>
      <c r="QN406" s="168"/>
      <c r="QO406" s="168"/>
      <c r="QP406" s="168"/>
      <c r="QQ406" s="168"/>
      <c r="QR406" s="168"/>
      <c r="QS406" s="168"/>
      <c r="QT406" s="168"/>
      <c r="QU406" s="168"/>
      <c r="QV406" s="168"/>
      <c r="QW406" s="168"/>
      <c r="QX406" s="168"/>
      <c r="QY406" s="168"/>
      <c r="QZ406" s="168"/>
      <c r="RA406" s="168"/>
      <c r="RB406" s="168"/>
      <c r="RC406" s="168"/>
      <c r="RD406" s="168"/>
      <c r="RE406" s="168"/>
      <c r="RF406" s="168"/>
      <c r="RG406" s="168"/>
      <c r="RH406" s="168"/>
      <c r="RI406" s="168"/>
      <c r="RJ406" s="168"/>
      <c r="RK406" s="168"/>
      <c r="RL406" s="168"/>
      <c r="RM406" s="168"/>
      <c r="RN406" s="168"/>
      <c r="RO406" s="168"/>
      <c r="RP406" s="168"/>
      <c r="RQ406" s="168"/>
      <c r="RR406" s="168"/>
      <c r="RS406" s="168"/>
      <c r="RT406" s="168"/>
      <c r="RU406" s="168"/>
      <c r="RV406" s="168"/>
      <c r="RW406" s="168"/>
      <c r="RX406" s="168"/>
      <c r="RY406" s="168"/>
      <c r="RZ406" s="168"/>
      <c r="SA406" s="168"/>
      <c r="SB406" s="168"/>
      <c r="SC406" s="168"/>
      <c r="SD406" s="168"/>
      <c r="SE406" s="168"/>
      <c r="SF406" s="168"/>
      <c r="SG406" s="168"/>
      <c r="SH406" s="168"/>
      <c r="SI406" s="168"/>
      <c r="SJ406" s="168"/>
      <c r="SK406" s="168"/>
      <c r="SL406" s="168"/>
      <c r="SM406" s="168"/>
      <c r="SN406" s="168"/>
      <c r="SO406" s="168"/>
      <c r="SP406" s="168"/>
      <c r="SQ406" s="168"/>
      <c r="SR406" s="168"/>
      <c r="SS406" s="168"/>
      <c r="ST406" s="168"/>
      <c r="SU406" s="168"/>
      <c r="SV406" s="168"/>
      <c r="SW406" s="168"/>
      <c r="SX406" s="168"/>
      <c r="SY406" s="168"/>
      <c r="SZ406" s="168"/>
      <c r="TA406" s="168"/>
      <c r="TB406" s="168"/>
      <c r="TC406" s="168"/>
      <c r="TD406" s="168"/>
      <c r="TE406" s="168"/>
      <c r="TF406" s="168"/>
      <c r="TG406" s="168"/>
      <c r="TH406" s="168"/>
      <c r="TI406" s="168"/>
      <c r="TJ406" s="168"/>
      <c r="TK406" s="168"/>
      <c r="TL406" s="168"/>
      <c r="TM406" s="168"/>
      <c r="TN406" s="168"/>
      <c r="TO406" s="168"/>
      <c r="TP406" s="168"/>
      <c r="TQ406" s="168"/>
      <c r="TR406" s="168"/>
      <c r="TS406" s="168"/>
      <c r="TT406" s="168"/>
      <c r="TU406" s="168"/>
      <c r="TV406" s="168"/>
      <c r="TW406" s="168"/>
      <c r="TX406" s="168"/>
      <c r="TY406" s="168"/>
      <c r="TZ406" s="168"/>
      <c r="UA406" s="168"/>
      <c r="UB406" s="168"/>
      <c r="UC406" s="168"/>
      <c r="UD406" s="168"/>
      <c r="UE406" s="168"/>
      <c r="UF406" s="168"/>
      <c r="UG406" s="168"/>
      <c r="UH406" s="168"/>
      <c r="UI406" s="168"/>
      <c r="UJ406" s="168"/>
      <c r="UK406" s="168"/>
      <c r="UL406" s="168"/>
      <c r="UM406" s="168"/>
      <c r="UN406" s="168"/>
      <c r="UO406" s="168"/>
      <c r="UP406" s="168"/>
      <c r="UQ406" s="168"/>
      <c r="UR406" s="168"/>
      <c r="US406" s="168"/>
      <c r="UT406" s="168"/>
      <c r="UU406" s="168"/>
      <c r="UV406" s="168"/>
      <c r="UW406" s="168"/>
      <c r="UX406" s="168"/>
      <c r="UY406" s="168"/>
      <c r="UZ406" s="168"/>
      <c r="VA406" s="168"/>
      <c r="VB406" s="168"/>
      <c r="VC406" s="168"/>
      <c r="VD406" s="168"/>
      <c r="VE406" s="168"/>
      <c r="VF406" s="168"/>
      <c r="VG406" s="168"/>
      <c r="VH406" s="168"/>
      <c r="VI406" s="168"/>
      <c r="VJ406" s="168"/>
      <c r="VK406" s="168"/>
      <c r="VL406" s="168"/>
      <c r="VM406" s="168"/>
      <c r="VN406" s="168"/>
      <c r="VO406" s="168"/>
      <c r="VP406" s="168"/>
      <c r="VQ406" s="168"/>
      <c r="VR406" s="168"/>
      <c r="VS406" s="168"/>
      <c r="VT406" s="168"/>
      <c r="VU406" s="168"/>
      <c r="VV406" s="168"/>
      <c r="VW406" s="168"/>
      <c r="VX406" s="168"/>
      <c r="VY406" s="168"/>
      <c r="VZ406" s="168"/>
      <c r="WA406" s="168"/>
      <c r="WB406" s="168"/>
      <c r="WC406" s="168"/>
      <c r="WD406" s="168"/>
      <c r="WE406" s="168"/>
      <c r="WF406" s="168"/>
      <c r="WG406" s="168"/>
      <c r="WH406" s="168"/>
      <c r="WI406" s="168"/>
      <c r="WJ406" s="168"/>
      <c r="WK406" s="168"/>
      <c r="WL406" s="168"/>
      <c r="WM406" s="168"/>
      <c r="WN406" s="168"/>
      <c r="WO406" s="168"/>
      <c r="WP406" s="168"/>
      <c r="WQ406" s="168"/>
      <c r="WR406" s="168"/>
      <c r="WS406" s="168"/>
      <c r="WT406" s="168"/>
      <c r="WU406" s="168"/>
      <c r="WV406" s="168"/>
      <c r="WW406" s="168"/>
      <c r="WX406" s="168"/>
      <c r="WY406" s="168"/>
      <c r="WZ406" s="168"/>
      <c r="XA406" s="168"/>
      <c r="XB406" s="168"/>
      <c r="XC406" s="168"/>
      <c r="XD406" s="168"/>
      <c r="XE406" s="168"/>
      <c r="XF406" s="168"/>
      <c r="XG406" s="168"/>
      <c r="XH406" s="168"/>
      <c r="XI406" s="168"/>
      <c r="XJ406" s="168"/>
      <c r="XK406" s="168"/>
      <c r="XL406" s="168"/>
      <c r="XM406" s="168"/>
      <c r="XN406" s="168"/>
      <c r="XO406" s="168"/>
      <c r="XP406" s="168"/>
      <c r="XQ406" s="168"/>
      <c r="XR406" s="168"/>
      <c r="XS406" s="168"/>
      <c r="XT406" s="168"/>
      <c r="XU406" s="168"/>
      <c r="XV406" s="168"/>
      <c r="XW406" s="168"/>
      <c r="XX406" s="168"/>
      <c r="XY406" s="168"/>
      <c r="XZ406" s="168"/>
      <c r="YA406" s="168"/>
      <c r="YB406" s="168"/>
      <c r="YC406" s="168"/>
      <c r="YD406" s="168"/>
      <c r="YE406" s="168"/>
      <c r="YF406" s="168"/>
      <c r="YG406" s="168"/>
      <c r="YH406" s="168"/>
      <c r="YI406" s="168"/>
      <c r="YJ406" s="168"/>
      <c r="YK406" s="168"/>
      <c r="YL406" s="168"/>
      <c r="YM406" s="168"/>
      <c r="YN406" s="168"/>
      <c r="YO406" s="168"/>
      <c r="YP406" s="168"/>
      <c r="YQ406" s="168"/>
      <c r="YR406" s="168"/>
      <c r="YS406" s="168"/>
      <c r="YT406" s="168"/>
      <c r="YU406" s="168"/>
      <c r="YV406" s="168"/>
      <c r="YW406" s="168"/>
      <c r="YX406" s="168"/>
      <c r="YY406" s="168"/>
      <c r="YZ406" s="168"/>
      <c r="ZA406" s="168"/>
      <c r="ZB406" s="168"/>
      <c r="ZC406" s="168"/>
      <c r="ZD406" s="168"/>
      <c r="ZE406" s="168"/>
      <c r="ZF406" s="168"/>
      <c r="ZG406" s="168"/>
      <c r="ZH406" s="168"/>
      <c r="ZI406" s="168"/>
      <c r="ZJ406" s="168"/>
      <c r="ZK406" s="168"/>
      <c r="ZL406" s="168"/>
      <c r="ZM406" s="168"/>
      <c r="ZN406" s="168"/>
      <c r="ZO406" s="168"/>
      <c r="ZP406" s="168"/>
      <c r="ZQ406" s="168"/>
      <c r="ZR406" s="168"/>
      <c r="ZS406" s="168"/>
      <c r="ZT406" s="168"/>
      <c r="ZU406" s="168"/>
      <c r="ZV406" s="168"/>
      <c r="ZW406" s="168"/>
      <c r="ZX406" s="168"/>
      <c r="ZY406" s="168"/>
      <c r="ZZ406" s="168"/>
      <c r="AAA406" s="168"/>
      <c r="AAB406" s="168"/>
      <c r="AAC406" s="168"/>
      <c r="AAD406" s="168"/>
      <c r="AAE406" s="168"/>
      <c r="AAF406" s="168"/>
      <c r="AAG406" s="168"/>
      <c r="AAH406" s="168"/>
      <c r="AAI406" s="168"/>
      <c r="AAJ406" s="168"/>
      <c r="AAK406" s="168"/>
      <c r="AAL406" s="168"/>
      <c r="AAM406" s="168"/>
      <c r="AAN406" s="168"/>
      <c r="AAO406" s="168"/>
      <c r="AAP406" s="168"/>
      <c r="AAQ406" s="168"/>
      <c r="AAR406" s="168"/>
      <c r="AAS406" s="168"/>
      <c r="AAT406" s="168"/>
      <c r="AAU406" s="168"/>
      <c r="AAV406" s="168"/>
      <c r="AAW406" s="168"/>
      <c r="AAX406" s="168"/>
      <c r="AAY406" s="168"/>
      <c r="AAZ406" s="168"/>
      <c r="ABA406" s="168"/>
      <c r="ABB406" s="168"/>
      <c r="ABC406" s="168"/>
      <c r="ABD406" s="168"/>
      <c r="ABE406" s="168"/>
      <c r="ABF406" s="168"/>
      <c r="ABG406" s="168"/>
      <c r="ABH406" s="168"/>
      <c r="ABI406" s="168"/>
      <c r="ABJ406" s="168"/>
      <c r="ABK406" s="168"/>
      <c r="ABL406" s="168"/>
      <c r="ABM406" s="168"/>
      <c r="ABN406" s="168"/>
      <c r="ABO406" s="168"/>
      <c r="ABP406" s="168"/>
      <c r="ABQ406" s="168"/>
      <c r="ABR406" s="168"/>
      <c r="ABS406" s="168"/>
      <c r="ABT406" s="168"/>
      <c r="ABU406" s="168"/>
      <c r="ABV406" s="168"/>
      <c r="ABW406" s="168"/>
      <c r="ABX406" s="168"/>
      <c r="ABY406" s="168"/>
      <c r="ABZ406" s="168"/>
      <c r="ACA406" s="168"/>
      <c r="ACB406" s="168"/>
      <c r="ACC406" s="168"/>
      <c r="ACD406" s="168"/>
      <c r="ACE406" s="168"/>
      <c r="ACF406" s="168"/>
      <c r="ACG406" s="168"/>
      <c r="ACH406" s="168"/>
      <c r="ACI406" s="168"/>
      <c r="ACJ406" s="168"/>
      <c r="ACK406" s="168"/>
      <c r="ACL406" s="168"/>
      <c r="ACM406" s="168"/>
      <c r="ACN406" s="168"/>
      <c r="ACO406" s="168"/>
      <c r="ACP406" s="168"/>
      <c r="ACQ406" s="168"/>
      <c r="ACR406" s="168"/>
      <c r="ACS406" s="168"/>
      <c r="ACT406" s="168"/>
      <c r="ACU406" s="168"/>
      <c r="ACV406" s="168"/>
      <c r="ACW406" s="168"/>
      <c r="ACX406" s="168"/>
      <c r="ACY406" s="168"/>
      <c r="ACZ406" s="168"/>
      <c r="ADA406" s="168"/>
      <c r="ADB406" s="168"/>
      <c r="ADC406" s="168"/>
      <c r="ADD406" s="168"/>
      <c r="ADE406" s="168"/>
      <c r="ADF406" s="168"/>
      <c r="ADG406" s="168"/>
      <c r="ADH406" s="168"/>
      <c r="ADI406" s="168"/>
      <c r="ADJ406" s="168"/>
      <c r="ADK406" s="168"/>
      <c r="ADL406" s="168"/>
      <c r="ADM406" s="168"/>
      <c r="ADN406" s="168"/>
      <c r="ADO406" s="168"/>
      <c r="ADP406" s="168"/>
      <c r="ADQ406" s="168"/>
      <c r="ADR406" s="168"/>
      <c r="ADS406" s="168"/>
      <c r="ADT406" s="168"/>
      <c r="ADU406" s="168"/>
      <c r="ADV406" s="168"/>
      <c r="ADW406" s="168"/>
      <c r="ADX406" s="168"/>
      <c r="ADY406" s="168"/>
      <c r="ADZ406" s="168"/>
      <c r="AEA406" s="168"/>
      <c r="AEB406" s="168"/>
      <c r="AEC406" s="168"/>
      <c r="AED406" s="168"/>
      <c r="AEE406" s="168"/>
      <c r="AEF406" s="168"/>
      <c r="AEG406" s="168"/>
      <c r="AEH406" s="168"/>
      <c r="AEI406" s="168"/>
      <c r="AEJ406" s="168"/>
      <c r="AEK406" s="168"/>
      <c r="AEL406" s="168"/>
      <c r="AEM406" s="168"/>
      <c r="AEN406" s="168"/>
      <c r="AEO406" s="168"/>
      <c r="AEP406" s="168"/>
      <c r="AEQ406" s="168"/>
      <c r="AER406" s="168"/>
      <c r="AES406" s="168"/>
      <c r="AET406" s="168"/>
      <c r="AEU406" s="168"/>
      <c r="AEV406" s="168"/>
      <c r="AEW406" s="168"/>
      <c r="AEX406" s="168"/>
      <c r="AEY406" s="168"/>
      <c r="AEZ406" s="168"/>
      <c r="AFA406" s="168"/>
      <c r="AFB406" s="168"/>
      <c r="AFC406" s="168"/>
      <c r="AFD406" s="168"/>
      <c r="AFE406" s="168"/>
      <c r="AFF406" s="168"/>
      <c r="AFG406" s="168"/>
      <c r="AFH406" s="168"/>
      <c r="AFI406" s="168"/>
      <c r="AFJ406" s="168"/>
      <c r="AFK406" s="168"/>
      <c r="AFL406" s="168"/>
      <c r="AFM406" s="168"/>
      <c r="AFN406" s="168"/>
      <c r="AFO406" s="168"/>
      <c r="AFP406" s="168"/>
      <c r="AFQ406" s="168"/>
      <c r="AFR406" s="168"/>
      <c r="AFS406" s="168"/>
      <c r="AFT406" s="168"/>
      <c r="AFU406" s="168"/>
      <c r="AFV406" s="168"/>
      <c r="AFW406" s="168"/>
      <c r="AFX406" s="168"/>
      <c r="AFY406" s="168"/>
      <c r="AFZ406" s="168"/>
      <c r="AGA406" s="168"/>
      <c r="AGB406" s="168"/>
      <c r="AGC406" s="168"/>
      <c r="AGD406" s="168"/>
      <c r="AGE406" s="168"/>
      <c r="AGF406" s="168"/>
      <c r="AGG406" s="168"/>
      <c r="AGH406" s="168"/>
      <c r="AGI406" s="168"/>
      <c r="AGJ406" s="168"/>
      <c r="AGK406" s="168"/>
      <c r="AGL406" s="168"/>
      <c r="AGM406" s="168"/>
      <c r="AGN406" s="168"/>
      <c r="AGO406" s="168"/>
      <c r="AGP406" s="168"/>
      <c r="AGQ406" s="168"/>
      <c r="AGR406" s="168"/>
      <c r="AGS406" s="168"/>
      <c r="AGT406" s="168"/>
      <c r="AGU406" s="168"/>
      <c r="AGV406" s="168"/>
      <c r="AGW406" s="168"/>
      <c r="AGX406" s="168"/>
      <c r="AGY406" s="168"/>
      <c r="AGZ406" s="168"/>
      <c r="AHA406" s="168"/>
      <c r="AHB406" s="168"/>
      <c r="AHC406" s="168"/>
      <c r="AHD406" s="168"/>
      <c r="AHE406" s="168"/>
      <c r="AHF406" s="168"/>
      <c r="AHG406" s="168"/>
      <c r="AHH406" s="168"/>
      <c r="AHI406" s="168"/>
      <c r="AHJ406" s="168"/>
      <c r="AHK406" s="168"/>
      <c r="AHL406" s="168"/>
      <c r="AHM406" s="168"/>
      <c r="AHN406" s="168"/>
      <c r="AHO406" s="168"/>
      <c r="AHP406" s="168"/>
      <c r="AHQ406" s="168"/>
      <c r="AHR406" s="168"/>
      <c r="AHS406" s="168"/>
      <c r="AHT406" s="168"/>
      <c r="AHU406" s="168"/>
      <c r="AHV406" s="168"/>
      <c r="AHW406" s="168"/>
      <c r="AHX406" s="168"/>
      <c r="AHY406" s="168"/>
      <c r="AHZ406" s="168"/>
      <c r="AIA406" s="168"/>
      <c r="AIB406" s="168"/>
      <c r="AIC406" s="168"/>
      <c r="AID406" s="168"/>
      <c r="AIE406" s="168"/>
      <c r="AIF406" s="168"/>
      <c r="AIG406" s="168"/>
      <c r="AIH406" s="168"/>
      <c r="AII406" s="168"/>
      <c r="AIJ406" s="168"/>
      <c r="AIK406" s="168"/>
      <c r="AIL406" s="168"/>
      <c r="AIM406" s="168"/>
      <c r="AIN406" s="168"/>
      <c r="AIO406" s="168"/>
      <c r="AIP406" s="168"/>
      <c r="AIQ406" s="168"/>
      <c r="AIR406" s="168"/>
      <c r="AIS406" s="168"/>
      <c r="AIT406" s="168"/>
      <c r="AIU406" s="168"/>
      <c r="AIV406" s="168"/>
      <c r="AIW406" s="168"/>
      <c r="AIX406" s="168"/>
      <c r="AIY406" s="168"/>
      <c r="AIZ406" s="168"/>
      <c r="AJA406" s="168"/>
      <c r="AJB406" s="168"/>
      <c r="AJC406" s="168"/>
      <c r="AJD406" s="168"/>
      <c r="AJE406" s="168"/>
      <c r="AJF406" s="168"/>
      <c r="AJG406" s="168"/>
      <c r="AJH406" s="168"/>
      <c r="AJI406" s="168"/>
      <c r="AJJ406" s="168"/>
      <c r="AJK406" s="168"/>
    </row>
    <row r="407" spans="1:948" s="33" customFormat="1" ht="12" x14ac:dyDescent="0.2">
      <c r="A407" s="191" t="s">
        <v>3765</v>
      </c>
      <c r="B407" s="289" t="s">
        <v>61</v>
      </c>
      <c r="C407" s="186" t="s">
        <v>3771</v>
      </c>
      <c r="D407" s="187" t="s">
        <v>3772</v>
      </c>
      <c r="E407" s="187" t="s">
        <v>3768</v>
      </c>
      <c r="F407" s="186">
        <v>770</v>
      </c>
      <c r="G407" s="290">
        <v>42921</v>
      </c>
      <c r="H407" s="187" t="s">
        <v>3773</v>
      </c>
      <c r="I407" s="187" t="s">
        <v>3774</v>
      </c>
      <c r="J407" s="188" t="s">
        <v>15</v>
      </c>
      <c r="K407" s="187"/>
      <c r="L407" s="189">
        <v>2807.2</v>
      </c>
      <c r="AJK407" s="168"/>
    </row>
    <row r="408" spans="1:948" s="33" customFormat="1" ht="12" x14ac:dyDescent="0.2">
      <c r="A408" s="191" t="s">
        <v>3765</v>
      </c>
      <c r="B408" s="289" t="s">
        <v>61</v>
      </c>
      <c r="C408" s="186" t="s">
        <v>3215</v>
      </c>
      <c r="D408" s="187" t="s">
        <v>3775</v>
      </c>
      <c r="E408" s="187" t="s">
        <v>3768</v>
      </c>
      <c r="F408" s="186">
        <v>770</v>
      </c>
      <c r="G408" s="290">
        <v>42921</v>
      </c>
      <c r="H408" s="187" t="s">
        <v>3776</v>
      </c>
      <c r="I408" s="187" t="s">
        <v>260</v>
      </c>
      <c r="J408" s="188" t="s">
        <v>15</v>
      </c>
      <c r="K408" s="187"/>
      <c r="L408" s="189">
        <v>4599.9799999999996</v>
      </c>
      <c r="AJK408" s="168"/>
    </row>
    <row r="409" spans="1:948" s="33" customFormat="1" ht="12" x14ac:dyDescent="0.2">
      <c r="A409" s="191" t="s">
        <v>3777</v>
      </c>
      <c r="B409" s="289" t="s">
        <v>61</v>
      </c>
      <c r="C409" s="186" t="s">
        <v>3690</v>
      </c>
      <c r="D409" s="191" t="s">
        <v>3691</v>
      </c>
      <c r="E409" s="191" t="s">
        <v>3778</v>
      </c>
      <c r="F409" s="186">
        <v>772</v>
      </c>
      <c r="G409" s="290">
        <v>42921</v>
      </c>
      <c r="H409" s="191" t="s">
        <v>3779</v>
      </c>
      <c r="I409" s="191" t="s">
        <v>3780</v>
      </c>
      <c r="J409" s="191" t="s">
        <v>3781</v>
      </c>
      <c r="K409" s="187"/>
      <c r="L409" s="189">
        <v>9883.2000000000007</v>
      </c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168"/>
      <c r="BD409" s="168"/>
      <c r="BE409" s="168"/>
      <c r="BF409" s="168"/>
      <c r="BG409" s="168"/>
      <c r="BH409" s="168"/>
      <c r="BI409" s="168"/>
      <c r="BJ409" s="168"/>
      <c r="BK409" s="168"/>
      <c r="BL409" s="168"/>
      <c r="BM409" s="168"/>
      <c r="BN409" s="168"/>
      <c r="BO409" s="168"/>
      <c r="BP409" s="168"/>
      <c r="BQ409" s="168"/>
      <c r="BR409" s="168"/>
      <c r="BS409" s="168"/>
      <c r="BT409" s="168"/>
      <c r="BU409" s="168"/>
      <c r="BV409" s="168"/>
      <c r="BW409" s="168"/>
      <c r="BX409" s="168"/>
      <c r="BY409" s="168"/>
      <c r="BZ409" s="168"/>
      <c r="CA409" s="168"/>
      <c r="CB409" s="168"/>
      <c r="CC409" s="168"/>
      <c r="CD409" s="168"/>
      <c r="CE409" s="168"/>
      <c r="CF409" s="168"/>
      <c r="CG409" s="168"/>
      <c r="CH409" s="168"/>
      <c r="CI409" s="168"/>
      <c r="CJ409" s="168"/>
      <c r="CK409" s="168"/>
      <c r="CL409" s="168"/>
      <c r="CM409" s="168"/>
      <c r="CN409" s="168"/>
      <c r="CO409" s="168"/>
      <c r="CP409" s="168"/>
      <c r="CQ409" s="168"/>
      <c r="CR409" s="168"/>
      <c r="CS409" s="168"/>
      <c r="CT409" s="168"/>
      <c r="CU409" s="168"/>
      <c r="CV409" s="168"/>
      <c r="CW409" s="168"/>
      <c r="CX409" s="168"/>
      <c r="CY409" s="168"/>
      <c r="CZ409" s="168"/>
      <c r="DA409" s="168"/>
      <c r="DB409" s="168"/>
      <c r="DC409" s="168"/>
      <c r="DD409" s="168"/>
      <c r="DE409" s="168"/>
      <c r="DF409" s="168"/>
      <c r="DG409" s="168"/>
      <c r="DH409" s="168"/>
      <c r="DI409" s="168"/>
      <c r="DJ409" s="168"/>
      <c r="DK409" s="168"/>
      <c r="DL409" s="168"/>
      <c r="DM409" s="168"/>
      <c r="DN409" s="168"/>
      <c r="DO409" s="168"/>
      <c r="DP409" s="168"/>
      <c r="DQ409" s="168"/>
      <c r="DR409" s="168"/>
      <c r="DS409" s="168"/>
      <c r="DT409" s="168"/>
      <c r="DU409" s="168"/>
      <c r="DV409" s="168"/>
      <c r="DW409" s="168"/>
      <c r="DX409" s="168"/>
      <c r="DY409" s="168"/>
      <c r="DZ409" s="168"/>
      <c r="EA409" s="168"/>
      <c r="EB409" s="168"/>
      <c r="EC409" s="168"/>
      <c r="ED409" s="168"/>
      <c r="EE409" s="168"/>
      <c r="EF409" s="168"/>
      <c r="EG409" s="168"/>
      <c r="EH409" s="168"/>
      <c r="EI409" s="168"/>
      <c r="EJ409" s="168"/>
      <c r="EK409" s="168"/>
      <c r="EL409" s="168"/>
      <c r="EM409" s="168"/>
      <c r="EN409" s="168"/>
      <c r="EO409" s="168"/>
      <c r="EP409" s="168"/>
      <c r="EQ409" s="168"/>
      <c r="ER409" s="168"/>
      <c r="ES409" s="168"/>
      <c r="ET409" s="168"/>
      <c r="EU409" s="168"/>
      <c r="EV409" s="168"/>
      <c r="EW409" s="168"/>
      <c r="EX409" s="168"/>
      <c r="EY409" s="168"/>
      <c r="EZ409" s="168"/>
      <c r="FA409" s="168"/>
      <c r="FB409" s="168"/>
      <c r="FC409" s="168"/>
      <c r="FD409" s="168"/>
      <c r="FE409" s="168"/>
      <c r="FF409" s="168"/>
      <c r="FG409" s="168"/>
      <c r="FH409" s="168"/>
      <c r="FI409" s="168"/>
      <c r="FJ409" s="168"/>
      <c r="FK409" s="168"/>
      <c r="FL409" s="168"/>
      <c r="FM409" s="168"/>
      <c r="FN409" s="168"/>
      <c r="FO409" s="168"/>
      <c r="FP409" s="168"/>
      <c r="FQ409" s="168"/>
      <c r="FR409" s="168"/>
      <c r="FS409" s="168"/>
      <c r="FT409" s="168"/>
      <c r="FU409" s="168"/>
      <c r="FV409" s="168"/>
      <c r="FW409" s="168"/>
      <c r="FX409" s="168"/>
      <c r="FY409" s="168"/>
      <c r="FZ409" s="168"/>
      <c r="GA409" s="168"/>
      <c r="GB409" s="168"/>
      <c r="GC409" s="168"/>
      <c r="GD409" s="168"/>
      <c r="GE409" s="168"/>
      <c r="GF409" s="168"/>
      <c r="GG409" s="168"/>
      <c r="GH409" s="168"/>
      <c r="GI409" s="168"/>
      <c r="GJ409" s="168"/>
      <c r="GK409" s="168"/>
      <c r="GL409" s="168"/>
      <c r="GM409" s="168"/>
      <c r="GN409" s="168"/>
      <c r="GO409" s="168"/>
      <c r="GP409" s="168"/>
      <c r="GQ409" s="168"/>
      <c r="GR409" s="168"/>
      <c r="GS409" s="168"/>
      <c r="GT409" s="168"/>
      <c r="GU409" s="168"/>
      <c r="GV409" s="168"/>
      <c r="GW409" s="168"/>
      <c r="GX409" s="168"/>
      <c r="GY409" s="168"/>
      <c r="GZ409" s="168"/>
      <c r="HA409" s="168"/>
      <c r="HB409" s="168"/>
      <c r="HC409" s="168"/>
      <c r="HD409" s="168"/>
      <c r="HE409" s="168"/>
      <c r="HF409" s="168"/>
      <c r="HG409" s="168"/>
      <c r="HH409" s="168"/>
      <c r="HI409" s="168"/>
      <c r="HJ409" s="168"/>
      <c r="HK409" s="168"/>
      <c r="HL409" s="168"/>
      <c r="HM409" s="168"/>
      <c r="HN409" s="168"/>
      <c r="HO409" s="168"/>
      <c r="HP409" s="168"/>
      <c r="HQ409" s="168"/>
      <c r="HR409" s="168"/>
      <c r="HS409" s="168"/>
      <c r="HT409" s="168"/>
      <c r="HU409" s="168"/>
      <c r="HV409" s="168"/>
      <c r="HW409" s="168"/>
      <c r="HX409" s="168"/>
      <c r="HY409" s="168"/>
      <c r="HZ409" s="168"/>
      <c r="IA409" s="168"/>
      <c r="IB409" s="168"/>
      <c r="IC409" s="168"/>
      <c r="ID409" s="168"/>
      <c r="IE409" s="168"/>
      <c r="IF409" s="168"/>
      <c r="IG409" s="168"/>
      <c r="IH409" s="168"/>
      <c r="II409" s="168"/>
      <c r="IJ409" s="168"/>
      <c r="IK409" s="168"/>
      <c r="IL409" s="168"/>
      <c r="IM409" s="168"/>
      <c r="IN409" s="168"/>
      <c r="IO409" s="168"/>
      <c r="IP409" s="168"/>
      <c r="IQ409" s="168"/>
      <c r="IR409" s="168"/>
      <c r="IS409" s="168"/>
      <c r="IT409" s="168"/>
      <c r="IU409" s="168"/>
      <c r="IV409" s="168"/>
      <c r="IW409" s="168"/>
      <c r="IX409" s="168"/>
      <c r="IY409" s="168"/>
      <c r="IZ409" s="168"/>
      <c r="JA409" s="168"/>
      <c r="JB409" s="168"/>
      <c r="JC409" s="168"/>
      <c r="JD409" s="168"/>
      <c r="JE409" s="168"/>
      <c r="JF409" s="168"/>
      <c r="JG409" s="168"/>
      <c r="JH409" s="168"/>
      <c r="JI409" s="168"/>
      <c r="JJ409" s="168"/>
      <c r="JK409" s="168"/>
      <c r="JL409" s="168"/>
      <c r="JM409" s="168"/>
      <c r="JN409" s="168"/>
      <c r="JO409" s="168"/>
      <c r="JP409" s="168"/>
      <c r="JQ409" s="168"/>
      <c r="JR409" s="168"/>
      <c r="JS409" s="168"/>
      <c r="JT409" s="168"/>
      <c r="JU409" s="168"/>
      <c r="JV409" s="168"/>
      <c r="JW409" s="168"/>
      <c r="JX409" s="168"/>
      <c r="JY409" s="168"/>
      <c r="JZ409" s="168"/>
      <c r="KA409" s="168"/>
      <c r="KB409" s="168"/>
      <c r="KC409" s="168"/>
      <c r="KD409" s="168"/>
      <c r="KE409" s="168"/>
      <c r="KF409" s="168"/>
      <c r="KG409" s="168"/>
      <c r="KH409" s="168"/>
      <c r="KI409" s="168"/>
      <c r="KJ409" s="168"/>
      <c r="KK409" s="168"/>
      <c r="KL409" s="168"/>
      <c r="KM409" s="168"/>
      <c r="KN409" s="168"/>
      <c r="KO409" s="168"/>
      <c r="KP409" s="168"/>
      <c r="KQ409" s="168"/>
      <c r="KR409" s="168"/>
      <c r="KS409" s="168"/>
      <c r="KT409" s="168"/>
      <c r="KU409" s="168"/>
      <c r="KV409" s="168"/>
      <c r="KW409" s="168"/>
      <c r="KX409" s="168"/>
      <c r="KY409" s="168"/>
      <c r="KZ409" s="168"/>
      <c r="LA409" s="168"/>
      <c r="LB409" s="168"/>
      <c r="LC409" s="168"/>
      <c r="LD409" s="168"/>
      <c r="LE409" s="168"/>
      <c r="LF409" s="168"/>
      <c r="LG409" s="168"/>
      <c r="LH409" s="168"/>
      <c r="LI409" s="168"/>
      <c r="LJ409" s="168"/>
      <c r="LK409" s="168"/>
      <c r="LL409" s="168"/>
      <c r="LM409" s="168"/>
      <c r="LN409" s="168"/>
      <c r="LO409" s="168"/>
      <c r="LP409" s="168"/>
      <c r="LQ409" s="168"/>
      <c r="LR409" s="168"/>
      <c r="LS409" s="168"/>
      <c r="LT409" s="168"/>
      <c r="LU409" s="168"/>
      <c r="LV409" s="168"/>
      <c r="LW409" s="168"/>
      <c r="LX409" s="168"/>
      <c r="LY409" s="168"/>
      <c r="LZ409" s="168"/>
      <c r="MA409" s="168"/>
      <c r="MB409" s="168"/>
      <c r="MC409" s="168"/>
      <c r="MD409" s="168"/>
      <c r="ME409" s="168"/>
      <c r="MF409" s="168"/>
      <c r="MG409" s="168"/>
      <c r="MH409" s="168"/>
      <c r="MI409" s="168"/>
      <c r="MJ409" s="168"/>
      <c r="MK409" s="168"/>
      <c r="ML409" s="168"/>
      <c r="MM409" s="168"/>
      <c r="MN409" s="168"/>
      <c r="MO409" s="168"/>
      <c r="MP409" s="168"/>
      <c r="MQ409" s="168"/>
      <c r="MR409" s="168"/>
      <c r="MS409" s="168"/>
      <c r="MT409" s="168"/>
      <c r="MU409" s="168"/>
      <c r="MV409" s="168"/>
      <c r="MW409" s="168"/>
      <c r="MX409" s="168"/>
      <c r="MY409" s="168"/>
      <c r="MZ409" s="168"/>
      <c r="NA409" s="168"/>
      <c r="NB409" s="168"/>
      <c r="NC409" s="168"/>
      <c r="ND409" s="168"/>
      <c r="NE409" s="168"/>
      <c r="NF409" s="168"/>
      <c r="NG409" s="168"/>
      <c r="NH409" s="168"/>
      <c r="NI409" s="168"/>
      <c r="NJ409" s="168"/>
      <c r="NK409" s="168"/>
      <c r="NL409" s="168"/>
      <c r="NM409" s="168"/>
      <c r="NN409" s="168"/>
      <c r="NO409" s="168"/>
      <c r="NP409" s="168"/>
      <c r="NQ409" s="168"/>
      <c r="NR409" s="168"/>
      <c r="NS409" s="168"/>
      <c r="NT409" s="168"/>
      <c r="NU409" s="168"/>
      <c r="NV409" s="168"/>
      <c r="NW409" s="168"/>
      <c r="NX409" s="168"/>
      <c r="NY409" s="168"/>
      <c r="NZ409" s="168"/>
      <c r="OA409" s="168"/>
      <c r="OB409" s="168"/>
      <c r="OC409" s="168"/>
      <c r="OD409" s="168"/>
      <c r="OE409" s="168"/>
      <c r="OF409" s="168"/>
      <c r="OG409" s="168"/>
      <c r="OH409" s="168"/>
      <c r="OI409" s="168"/>
      <c r="OJ409" s="168"/>
      <c r="OK409" s="168"/>
      <c r="OL409" s="168"/>
      <c r="OM409" s="168"/>
      <c r="ON409" s="168"/>
      <c r="OO409" s="168"/>
      <c r="OP409" s="168"/>
      <c r="OQ409" s="168"/>
      <c r="OR409" s="168"/>
      <c r="OS409" s="168"/>
      <c r="OT409" s="168"/>
      <c r="OU409" s="168"/>
      <c r="OV409" s="168"/>
      <c r="OW409" s="168"/>
      <c r="OX409" s="168"/>
      <c r="OY409" s="168"/>
      <c r="OZ409" s="168"/>
      <c r="PA409" s="168"/>
      <c r="PB409" s="168"/>
      <c r="PC409" s="168"/>
      <c r="PD409" s="168"/>
      <c r="PE409" s="168"/>
      <c r="PF409" s="168"/>
      <c r="PG409" s="168"/>
      <c r="PH409" s="168"/>
      <c r="PI409" s="168"/>
      <c r="PJ409" s="168"/>
      <c r="PK409" s="168"/>
      <c r="PL409" s="168"/>
      <c r="PM409" s="168"/>
      <c r="PN409" s="168"/>
      <c r="PO409" s="168"/>
      <c r="PP409" s="168"/>
      <c r="PQ409" s="168"/>
      <c r="PR409" s="168"/>
      <c r="PS409" s="168"/>
      <c r="PT409" s="168"/>
      <c r="PU409" s="168"/>
      <c r="PV409" s="168"/>
      <c r="PW409" s="168"/>
      <c r="PX409" s="168"/>
      <c r="PY409" s="168"/>
      <c r="PZ409" s="168"/>
      <c r="QA409" s="168"/>
      <c r="QB409" s="168"/>
      <c r="QC409" s="168"/>
      <c r="QD409" s="168"/>
      <c r="QE409" s="168"/>
      <c r="QF409" s="168"/>
      <c r="QG409" s="168"/>
      <c r="QH409" s="168"/>
      <c r="QI409" s="168"/>
      <c r="QJ409" s="168"/>
      <c r="QK409" s="168"/>
      <c r="QL409" s="168"/>
      <c r="QM409" s="168"/>
      <c r="QN409" s="168"/>
      <c r="QO409" s="168"/>
      <c r="QP409" s="168"/>
      <c r="QQ409" s="168"/>
      <c r="QR409" s="168"/>
      <c r="QS409" s="168"/>
      <c r="QT409" s="168"/>
      <c r="QU409" s="168"/>
      <c r="QV409" s="168"/>
      <c r="QW409" s="168"/>
      <c r="QX409" s="168"/>
      <c r="QY409" s="168"/>
      <c r="QZ409" s="168"/>
      <c r="RA409" s="168"/>
      <c r="RB409" s="168"/>
      <c r="RC409" s="168"/>
      <c r="RD409" s="168"/>
      <c r="RE409" s="168"/>
      <c r="RF409" s="168"/>
      <c r="RG409" s="168"/>
      <c r="RH409" s="168"/>
      <c r="RI409" s="168"/>
      <c r="RJ409" s="168"/>
      <c r="RK409" s="168"/>
      <c r="RL409" s="168"/>
      <c r="RM409" s="168"/>
      <c r="RN409" s="168"/>
      <c r="RO409" s="168"/>
      <c r="RP409" s="168"/>
      <c r="RQ409" s="168"/>
      <c r="RR409" s="168"/>
      <c r="RS409" s="168"/>
      <c r="RT409" s="168"/>
      <c r="RU409" s="168"/>
      <c r="RV409" s="168"/>
      <c r="RW409" s="168"/>
      <c r="RX409" s="168"/>
      <c r="RY409" s="168"/>
      <c r="RZ409" s="168"/>
      <c r="SA409" s="168"/>
      <c r="SB409" s="168"/>
      <c r="SC409" s="168"/>
      <c r="SD409" s="168"/>
      <c r="SE409" s="168"/>
      <c r="SF409" s="168"/>
      <c r="SG409" s="168"/>
      <c r="SH409" s="168"/>
      <c r="SI409" s="168"/>
      <c r="SJ409" s="168"/>
      <c r="SK409" s="168"/>
      <c r="SL409" s="168"/>
      <c r="SM409" s="168"/>
      <c r="SN409" s="168"/>
      <c r="SO409" s="168"/>
      <c r="SP409" s="168"/>
      <c r="SQ409" s="168"/>
      <c r="SR409" s="168"/>
      <c r="SS409" s="168"/>
      <c r="ST409" s="168"/>
      <c r="SU409" s="168"/>
      <c r="SV409" s="168"/>
      <c r="SW409" s="168"/>
      <c r="SX409" s="168"/>
      <c r="SY409" s="168"/>
      <c r="SZ409" s="168"/>
      <c r="TA409" s="168"/>
      <c r="TB409" s="168"/>
      <c r="TC409" s="168"/>
      <c r="TD409" s="168"/>
      <c r="TE409" s="168"/>
      <c r="TF409" s="168"/>
      <c r="TG409" s="168"/>
      <c r="TH409" s="168"/>
      <c r="TI409" s="168"/>
      <c r="TJ409" s="168"/>
      <c r="TK409" s="168"/>
      <c r="TL409" s="168"/>
      <c r="TM409" s="168"/>
      <c r="TN409" s="168"/>
      <c r="TO409" s="168"/>
      <c r="TP409" s="168"/>
      <c r="TQ409" s="168"/>
      <c r="TR409" s="168"/>
      <c r="TS409" s="168"/>
      <c r="TT409" s="168"/>
      <c r="TU409" s="168"/>
      <c r="TV409" s="168"/>
      <c r="TW409" s="168"/>
      <c r="TX409" s="168"/>
      <c r="TY409" s="168"/>
      <c r="TZ409" s="168"/>
      <c r="UA409" s="168"/>
      <c r="UB409" s="168"/>
      <c r="UC409" s="168"/>
      <c r="UD409" s="168"/>
      <c r="UE409" s="168"/>
      <c r="UF409" s="168"/>
      <c r="UG409" s="168"/>
      <c r="UH409" s="168"/>
      <c r="UI409" s="168"/>
      <c r="UJ409" s="168"/>
      <c r="UK409" s="168"/>
      <c r="UL409" s="168"/>
      <c r="UM409" s="168"/>
      <c r="UN409" s="168"/>
      <c r="UO409" s="168"/>
      <c r="UP409" s="168"/>
      <c r="UQ409" s="168"/>
      <c r="UR409" s="168"/>
      <c r="US409" s="168"/>
      <c r="UT409" s="168"/>
      <c r="UU409" s="168"/>
      <c r="UV409" s="168"/>
      <c r="UW409" s="168"/>
      <c r="UX409" s="168"/>
      <c r="UY409" s="168"/>
      <c r="UZ409" s="168"/>
      <c r="VA409" s="168"/>
      <c r="VB409" s="168"/>
      <c r="VC409" s="168"/>
      <c r="VD409" s="168"/>
      <c r="VE409" s="168"/>
      <c r="VF409" s="168"/>
      <c r="VG409" s="168"/>
      <c r="VH409" s="168"/>
      <c r="VI409" s="168"/>
      <c r="VJ409" s="168"/>
      <c r="VK409" s="168"/>
      <c r="VL409" s="168"/>
      <c r="VM409" s="168"/>
      <c r="VN409" s="168"/>
      <c r="VO409" s="168"/>
      <c r="VP409" s="168"/>
      <c r="VQ409" s="168"/>
      <c r="VR409" s="168"/>
      <c r="VS409" s="168"/>
      <c r="VT409" s="168"/>
      <c r="VU409" s="168"/>
      <c r="VV409" s="168"/>
      <c r="VW409" s="168"/>
      <c r="VX409" s="168"/>
      <c r="VY409" s="168"/>
      <c r="VZ409" s="168"/>
      <c r="WA409" s="168"/>
      <c r="WB409" s="168"/>
      <c r="WC409" s="168"/>
      <c r="WD409" s="168"/>
      <c r="WE409" s="168"/>
      <c r="WF409" s="168"/>
      <c r="WG409" s="168"/>
      <c r="WH409" s="168"/>
      <c r="WI409" s="168"/>
      <c r="WJ409" s="168"/>
      <c r="WK409" s="168"/>
      <c r="WL409" s="168"/>
      <c r="WM409" s="168"/>
      <c r="WN409" s="168"/>
      <c r="WO409" s="168"/>
      <c r="WP409" s="168"/>
      <c r="WQ409" s="168"/>
      <c r="WR409" s="168"/>
      <c r="WS409" s="168"/>
      <c r="WT409" s="168"/>
      <c r="WU409" s="168"/>
      <c r="WV409" s="168"/>
      <c r="WW409" s="168"/>
      <c r="WX409" s="168"/>
      <c r="WY409" s="168"/>
      <c r="WZ409" s="168"/>
      <c r="XA409" s="168"/>
      <c r="XB409" s="168"/>
      <c r="XC409" s="168"/>
      <c r="XD409" s="168"/>
      <c r="XE409" s="168"/>
      <c r="XF409" s="168"/>
      <c r="XG409" s="168"/>
      <c r="XH409" s="168"/>
      <c r="XI409" s="168"/>
      <c r="XJ409" s="168"/>
      <c r="XK409" s="168"/>
      <c r="XL409" s="168"/>
      <c r="XM409" s="168"/>
      <c r="XN409" s="168"/>
      <c r="XO409" s="168"/>
      <c r="XP409" s="168"/>
      <c r="XQ409" s="168"/>
      <c r="XR409" s="168"/>
      <c r="XS409" s="168"/>
      <c r="XT409" s="168"/>
      <c r="XU409" s="168"/>
      <c r="XV409" s="168"/>
      <c r="XW409" s="168"/>
      <c r="XX409" s="168"/>
      <c r="XY409" s="168"/>
      <c r="XZ409" s="168"/>
      <c r="YA409" s="168"/>
      <c r="YB409" s="168"/>
      <c r="YC409" s="168"/>
      <c r="YD409" s="168"/>
      <c r="YE409" s="168"/>
      <c r="YF409" s="168"/>
      <c r="YG409" s="168"/>
      <c r="YH409" s="168"/>
      <c r="YI409" s="168"/>
      <c r="YJ409" s="168"/>
      <c r="YK409" s="168"/>
      <c r="YL409" s="168"/>
      <c r="YM409" s="168"/>
      <c r="YN409" s="168"/>
      <c r="YO409" s="168"/>
      <c r="YP409" s="168"/>
      <c r="YQ409" s="168"/>
      <c r="YR409" s="168"/>
      <c r="YS409" s="168"/>
      <c r="YT409" s="168"/>
      <c r="YU409" s="168"/>
      <c r="YV409" s="168"/>
      <c r="YW409" s="168"/>
      <c r="YX409" s="168"/>
      <c r="YY409" s="168"/>
      <c r="YZ409" s="168"/>
      <c r="ZA409" s="168"/>
      <c r="ZB409" s="168"/>
      <c r="ZC409" s="168"/>
      <c r="ZD409" s="168"/>
      <c r="ZE409" s="168"/>
      <c r="ZF409" s="168"/>
      <c r="ZG409" s="168"/>
      <c r="ZH409" s="168"/>
      <c r="ZI409" s="168"/>
      <c r="ZJ409" s="168"/>
      <c r="ZK409" s="168"/>
      <c r="ZL409" s="168"/>
      <c r="ZM409" s="168"/>
      <c r="ZN409" s="168"/>
      <c r="ZO409" s="168"/>
      <c r="ZP409" s="168"/>
      <c r="ZQ409" s="168"/>
      <c r="ZR409" s="168"/>
      <c r="ZS409" s="168"/>
      <c r="ZT409" s="168"/>
      <c r="ZU409" s="168"/>
      <c r="ZV409" s="168"/>
      <c r="ZW409" s="168"/>
      <c r="ZX409" s="168"/>
      <c r="ZY409" s="168"/>
      <c r="ZZ409" s="168"/>
      <c r="AAA409" s="168"/>
      <c r="AAB409" s="168"/>
      <c r="AAC409" s="168"/>
      <c r="AAD409" s="168"/>
      <c r="AAE409" s="168"/>
      <c r="AAF409" s="168"/>
      <c r="AAG409" s="168"/>
      <c r="AAH409" s="168"/>
      <c r="AAI409" s="168"/>
      <c r="AAJ409" s="168"/>
      <c r="AAK409" s="168"/>
      <c r="AAL409" s="168"/>
      <c r="AAM409" s="168"/>
      <c r="AAN409" s="168"/>
      <c r="AAO409" s="168"/>
      <c r="AAP409" s="168"/>
      <c r="AAQ409" s="168"/>
      <c r="AAR409" s="168"/>
      <c r="AAS409" s="168"/>
      <c r="AAT409" s="168"/>
      <c r="AAU409" s="168"/>
      <c r="AAV409" s="168"/>
      <c r="AAW409" s="168"/>
      <c r="AAX409" s="168"/>
      <c r="AAY409" s="168"/>
      <c r="AAZ409" s="168"/>
      <c r="ABA409" s="168"/>
      <c r="ABB409" s="168"/>
      <c r="ABC409" s="168"/>
      <c r="ABD409" s="168"/>
      <c r="ABE409" s="168"/>
      <c r="ABF409" s="168"/>
      <c r="ABG409" s="168"/>
      <c r="ABH409" s="168"/>
      <c r="ABI409" s="168"/>
      <c r="ABJ409" s="168"/>
      <c r="ABK409" s="168"/>
      <c r="ABL409" s="168"/>
      <c r="ABM409" s="168"/>
      <c r="ABN409" s="168"/>
      <c r="ABO409" s="168"/>
      <c r="ABP409" s="168"/>
      <c r="ABQ409" s="168"/>
      <c r="ABR409" s="168"/>
      <c r="ABS409" s="168"/>
      <c r="ABT409" s="168"/>
      <c r="ABU409" s="168"/>
      <c r="ABV409" s="168"/>
      <c r="ABW409" s="168"/>
      <c r="ABX409" s="168"/>
      <c r="ABY409" s="168"/>
      <c r="ABZ409" s="168"/>
      <c r="ACA409" s="168"/>
      <c r="ACB409" s="168"/>
      <c r="ACC409" s="168"/>
      <c r="ACD409" s="168"/>
      <c r="ACE409" s="168"/>
      <c r="ACF409" s="168"/>
      <c r="ACG409" s="168"/>
      <c r="ACH409" s="168"/>
      <c r="ACI409" s="168"/>
      <c r="ACJ409" s="168"/>
      <c r="ACK409" s="168"/>
      <c r="ACL409" s="168"/>
      <c r="ACM409" s="168"/>
      <c r="ACN409" s="168"/>
      <c r="ACO409" s="168"/>
      <c r="ACP409" s="168"/>
      <c r="ACQ409" s="168"/>
      <c r="ACR409" s="168"/>
      <c r="ACS409" s="168"/>
      <c r="ACT409" s="168"/>
      <c r="ACU409" s="168"/>
      <c r="ACV409" s="168"/>
      <c r="ACW409" s="168"/>
      <c r="ACX409" s="168"/>
      <c r="ACY409" s="168"/>
      <c r="ACZ409" s="168"/>
      <c r="ADA409" s="168"/>
      <c r="ADB409" s="168"/>
      <c r="ADC409" s="168"/>
      <c r="ADD409" s="168"/>
      <c r="ADE409" s="168"/>
      <c r="ADF409" s="168"/>
      <c r="ADG409" s="168"/>
      <c r="ADH409" s="168"/>
      <c r="ADI409" s="168"/>
      <c r="ADJ409" s="168"/>
      <c r="ADK409" s="168"/>
      <c r="ADL409" s="168"/>
      <c r="ADM409" s="168"/>
      <c r="ADN409" s="168"/>
      <c r="ADO409" s="168"/>
      <c r="ADP409" s="168"/>
      <c r="ADQ409" s="168"/>
      <c r="ADR409" s="168"/>
      <c r="ADS409" s="168"/>
      <c r="ADT409" s="168"/>
      <c r="ADU409" s="168"/>
      <c r="ADV409" s="168"/>
      <c r="ADW409" s="168"/>
      <c r="ADX409" s="168"/>
      <c r="ADY409" s="168"/>
      <c r="ADZ409" s="168"/>
      <c r="AEA409" s="168"/>
      <c r="AEB409" s="168"/>
      <c r="AEC409" s="168"/>
      <c r="AED409" s="168"/>
      <c r="AEE409" s="168"/>
      <c r="AEF409" s="168"/>
      <c r="AEG409" s="168"/>
      <c r="AEH409" s="168"/>
      <c r="AEI409" s="168"/>
      <c r="AEJ409" s="168"/>
      <c r="AEK409" s="168"/>
      <c r="AEL409" s="168"/>
      <c r="AEM409" s="168"/>
      <c r="AEN409" s="168"/>
      <c r="AEO409" s="168"/>
      <c r="AEP409" s="168"/>
      <c r="AEQ409" s="168"/>
      <c r="AER409" s="168"/>
      <c r="AES409" s="168"/>
      <c r="AET409" s="168"/>
      <c r="AEU409" s="168"/>
      <c r="AEV409" s="168"/>
      <c r="AEW409" s="168"/>
      <c r="AEX409" s="168"/>
      <c r="AEY409" s="168"/>
      <c r="AEZ409" s="168"/>
      <c r="AFA409" s="168"/>
      <c r="AFB409" s="168"/>
      <c r="AFC409" s="168"/>
      <c r="AFD409" s="168"/>
      <c r="AFE409" s="168"/>
      <c r="AFF409" s="168"/>
      <c r="AFG409" s="168"/>
      <c r="AFH409" s="168"/>
      <c r="AFI409" s="168"/>
      <c r="AFJ409" s="168"/>
      <c r="AFK409" s="168"/>
      <c r="AFL409" s="168"/>
      <c r="AFM409" s="168"/>
      <c r="AFN409" s="168"/>
      <c r="AFO409" s="168"/>
      <c r="AFP409" s="168"/>
      <c r="AFQ409" s="168"/>
      <c r="AFR409" s="168"/>
      <c r="AFS409" s="168"/>
      <c r="AFT409" s="168"/>
      <c r="AFU409" s="168"/>
      <c r="AFV409" s="168"/>
      <c r="AFW409" s="168"/>
      <c r="AFX409" s="168"/>
      <c r="AFY409" s="168"/>
      <c r="AFZ409" s="168"/>
      <c r="AGA409" s="168"/>
      <c r="AGB409" s="168"/>
      <c r="AGC409" s="168"/>
      <c r="AGD409" s="168"/>
      <c r="AGE409" s="168"/>
      <c r="AGF409" s="168"/>
      <c r="AGG409" s="168"/>
      <c r="AGH409" s="168"/>
      <c r="AGI409" s="168"/>
      <c r="AGJ409" s="168"/>
      <c r="AGK409" s="168"/>
      <c r="AGL409" s="168"/>
      <c r="AGM409" s="168"/>
      <c r="AGN409" s="168"/>
      <c r="AGO409" s="168"/>
      <c r="AGP409" s="168"/>
      <c r="AGQ409" s="168"/>
      <c r="AGR409" s="168"/>
      <c r="AGS409" s="168"/>
      <c r="AGT409" s="168"/>
      <c r="AGU409" s="168"/>
      <c r="AGV409" s="168"/>
      <c r="AGW409" s="168"/>
      <c r="AGX409" s="168"/>
      <c r="AGY409" s="168"/>
      <c r="AGZ409" s="168"/>
      <c r="AHA409" s="168"/>
      <c r="AHB409" s="168"/>
      <c r="AHC409" s="168"/>
      <c r="AHD409" s="168"/>
      <c r="AHE409" s="168"/>
      <c r="AHF409" s="168"/>
      <c r="AHG409" s="168"/>
      <c r="AHH409" s="168"/>
      <c r="AHI409" s="168"/>
      <c r="AHJ409" s="168"/>
      <c r="AHK409" s="168"/>
      <c r="AHL409" s="168"/>
      <c r="AHM409" s="168"/>
      <c r="AHN409" s="168"/>
      <c r="AHO409" s="168"/>
      <c r="AHP409" s="168"/>
      <c r="AHQ409" s="168"/>
      <c r="AHR409" s="168"/>
      <c r="AHS409" s="168"/>
      <c r="AHT409" s="168"/>
      <c r="AHU409" s="168"/>
      <c r="AHV409" s="168"/>
      <c r="AHW409" s="168"/>
      <c r="AHX409" s="168"/>
      <c r="AHY409" s="168"/>
      <c r="AHZ409" s="168"/>
      <c r="AIA409" s="168"/>
      <c r="AIB409" s="168"/>
      <c r="AIC409" s="168"/>
      <c r="AID409" s="168"/>
      <c r="AIE409" s="168"/>
      <c r="AIF409" s="168"/>
      <c r="AIG409" s="168"/>
      <c r="AIH409" s="168"/>
      <c r="AII409" s="168"/>
      <c r="AIJ409" s="168"/>
      <c r="AIK409" s="168"/>
      <c r="AIL409" s="168"/>
      <c r="AIM409" s="168"/>
      <c r="AIN409" s="168"/>
      <c r="AIO409" s="168"/>
      <c r="AIP409" s="168"/>
      <c r="AIQ409" s="168"/>
      <c r="AIR409" s="168"/>
      <c r="AIS409" s="168"/>
      <c r="AIT409" s="168"/>
      <c r="AIU409" s="168"/>
      <c r="AIV409" s="168"/>
      <c r="AIW409" s="168"/>
      <c r="AIX409" s="168"/>
      <c r="AIY409" s="168"/>
      <c r="AIZ409" s="168"/>
      <c r="AJA409" s="168"/>
      <c r="AJB409" s="168"/>
      <c r="AJC409" s="168"/>
      <c r="AJD409" s="168"/>
      <c r="AJE409" s="168"/>
      <c r="AJF409" s="168"/>
      <c r="AJG409" s="168"/>
      <c r="AJH409" s="168"/>
      <c r="AJI409" s="168"/>
      <c r="AJJ409" s="168"/>
      <c r="AJK409" s="168"/>
    </row>
    <row r="410" spans="1:948" s="33" customFormat="1" ht="12" x14ac:dyDescent="0.2">
      <c r="A410" s="191" t="s">
        <v>3777</v>
      </c>
      <c r="B410" s="289" t="s">
        <v>61</v>
      </c>
      <c r="C410" s="186" t="s">
        <v>3690</v>
      </c>
      <c r="D410" s="191" t="s">
        <v>3782</v>
      </c>
      <c r="E410" s="191" t="s">
        <v>3768</v>
      </c>
      <c r="F410" s="186">
        <v>761</v>
      </c>
      <c r="G410" s="290">
        <v>42921</v>
      </c>
      <c r="H410" s="191" t="s">
        <v>3779</v>
      </c>
      <c r="I410" s="191" t="s">
        <v>3783</v>
      </c>
      <c r="J410" s="191" t="s">
        <v>15</v>
      </c>
      <c r="K410" s="187"/>
      <c r="L410" s="189">
        <v>3294.4</v>
      </c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168"/>
      <c r="BD410" s="168"/>
      <c r="BE410" s="168"/>
      <c r="BF410" s="168"/>
      <c r="BG410" s="168"/>
      <c r="BH410" s="168"/>
      <c r="BI410" s="168"/>
      <c r="BJ410" s="168"/>
      <c r="BK410" s="168"/>
      <c r="BL410" s="168"/>
      <c r="BM410" s="168"/>
      <c r="BN410" s="168"/>
      <c r="BO410" s="168"/>
      <c r="BP410" s="168"/>
      <c r="BQ410" s="168"/>
      <c r="BR410" s="168"/>
      <c r="BS410" s="168"/>
      <c r="BT410" s="168"/>
      <c r="BU410" s="168"/>
      <c r="BV410" s="168"/>
      <c r="BW410" s="168"/>
      <c r="BX410" s="168"/>
      <c r="BY410" s="168"/>
      <c r="BZ410" s="168"/>
      <c r="CA410" s="168"/>
      <c r="CB410" s="168"/>
      <c r="CC410" s="168"/>
      <c r="CD410" s="168"/>
      <c r="CE410" s="168"/>
      <c r="CF410" s="168"/>
      <c r="CG410" s="168"/>
      <c r="CH410" s="168"/>
      <c r="CI410" s="168"/>
      <c r="CJ410" s="168"/>
      <c r="CK410" s="168"/>
      <c r="CL410" s="168"/>
      <c r="CM410" s="168"/>
      <c r="CN410" s="168"/>
      <c r="CO410" s="168"/>
      <c r="CP410" s="168"/>
      <c r="CQ410" s="168"/>
      <c r="CR410" s="168"/>
      <c r="CS410" s="168"/>
      <c r="CT410" s="168"/>
      <c r="CU410" s="168"/>
      <c r="CV410" s="168"/>
      <c r="CW410" s="168"/>
      <c r="CX410" s="168"/>
      <c r="CY410" s="168"/>
      <c r="CZ410" s="168"/>
      <c r="DA410" s="168"/>
      <c r="DB410" s="168"/>
      <c r="DC410" s="168"/>
      <c r="DD410" s="168"/>
      <c r="DE410" s="168"/>
      <c r="DF410" s="168"/>
      <c r="DG410" s="168"/>
      <c r="DH410" s="168"/>
      <c r="DI410" s="168"/>
      <c r="DJ410" s="168"/>
      <c r="DK410" s="168"/>
      <c r="DL410" s="168"/>
      <c r="DM410" s="168"/>
      <c r="DN410" s="168"/>
      <c r="DO410" s="168"/>
      <c r="DP410" s="168"/>
      <c r="DQ410" s="168"/>
      <c r="DR410" s="168"/>
      <c r="DS410" s="168"/>
      <c r="DT410" s="168"/>
      <c r="DU410" s="168"/>
      <c r="DV410" s="168"/>
      <c r="DW410" s="168"/>
      <c r="DX410" s="168"/>
      <c r="DY410" s="168"/>
      <c r="DZ410" s="168"/>
      <c r="EA410" s="168"/>
      <c r="EB410" s="168"/>
      <c r="EC410" s="168"/>
      <c r="ED410" s="168"/>
      <c r="EE410" s="168"/>
      <c r="EF410" s="168"/>
      <c r="EG410" s="168"/>
      <c r="EH410" s="168"/>
      <c r="EI410" s="168"/>
      <c r="EJ410" s="168"/>
      <c r="EK410" s="168"/>
      <c r="EL410" s="168"/>
      <c r="EM410" s="168"/>
      <c r="EN410" s="168"/>
      <c r="EO410" s="168"/>
      <c r="EP410" s="168"/>
      <c r="EQ410" s="168"/>
      <c r="ER410" s="168"/>
      <c r="ES410" s="168"/>
      <c r="ET410" s="168"/>
      <c r="EU410" s="168"/>
      <c r="EV410" s="168"/>
      <c r="EW410" s="168"/>
      <c r="EX410" s="168"/>
      <c r="EY410" s="168"/>
      <c r="EZ410" s="168"/>
      <c r="FA410" s="168"/>
      <c r="FB410" s="168"/>
      <c r="FC410" s="168"/>
      <c r="FD410" s="168"/>
      <c r="FE410" s="168"/>
      <c r="FF410" s="168"/>
      <c r="FG410" s="168"/>
      <c r="FH410" s="168"/>
      <c r="FI410" s="168"/>
      <c r="FJ410" s="168"/>
      <c r="FK410" s="168"/>
      <c r="FL410" s="168"/>
      <c r="FM410" s="168"/>
      <c r="FN410" s="168"/>
      <c r="FO410" s="168"/>
      <c r="FP410" s="168"/>
      <c r="FQ410" s="168"/>
      <c r="FR410" s="168"/>
      <c r="FS410" s="168"/>
      <c r="FT410" s="168"/>
      <c r="FU410" s="168"/>
      <c r="FV410" s="168"/>
      <c r="FW410" s="168"/>
      <c r="FX410" s="168"/>
      <c r="FY410" s="168"/>
      <c r="FZ410" s="168"/>
      <c r="GA410" s="168"/>
      <c r="GB410" s="168"/>
      <c r="GC410" s="168"/>
      <c r="GD410" s="168"/>
      <c r="GE410" s="168"/>
      <c r="GF410" s="168"/>
      <c r="GG410" s="168"/>
      <c r="GH410" s="168"/>
      <c r="GI410" s="168"/>
      <c r="GJ410" s="168"/>
      <c r="GK410" s="168"/>
      <c r="GL410" s="168"/>
      <c r="GM410" s="168"/>
      <c r="GN410" s="168"/>
      <c r="GO410" s="168"/>
      <c r="GP410" s="168"/>
      <c r="GQ410" s="168"/>
      <c r="GR410" s="168"/>
      <c r="GS410" s="168"/>
      <c r="GT410" s="168"/>
      <c r="GU410" s="168"/>
      <c r="GV410" s="168"/>
      <c r="GW410" s="168"/>
      <c r="GX410" s="168"/>
      <c r="GY410" s="168"/>
      <c r="GZ410" s="168"/>
      <c r="HA410" s="168"/>
      <c r="HB410" s="168"/>
      <c r="HC410" s="168"/>
      <c r="HD410" s="168"/>
      <c r="HE410" s="168"/>
      <c r="HF410" s="168"/>
      <c r="HG410" s="168"/>
      <c r="HH410" s="168"/>
      <c r="HI410" s="168"/>
      <c r="HJ410" s="168"/>
      <c r="HK410" s="168"/>
      <c r="HL410" s="168"/>
      <c r="HM410" s="168"/>
      <c r="HN410" s="168"/>
      <c r="HO410" s="168"/>
      <c r="HP410" s="168"/>
      <c r="HQ410" s="168"/>
      <c r="HR410" s="168"/>
      <c r="HS410" s="168"/>
      <c r="HT410" s="168"/>
      <c r="HU410" s="168"/>
      <c r="HV410" s="168"/>
      <c r="HW410" s="168"/>
      <c r="HX410" s="168"/>
      <c r="HY410" s="168"/>
      <c r="HZ410" s="168"/>
      <c r="IA410" s="168"/>
      <c r="IB410" s="168"/>
      <c r="IC410" s="168"/>
      <c r="ID410" s="168"/>
      <c r="IE410" s="168"/>
      <c r="IF410" s="168"/>
      <c r="IG410" s="168"/>
      <c r="IH410" s="168"/>
      <c r="II410" s="168"/>
      <c r="IJ410" s="168"/>
      <c r="IK410" s="168"/>
      <c r="IL410" s="168"/>
      <c r="IM410" s="168"/>
      <c r="IN410" s="168"/>
      <c r="IO410" s="168"/>
      <c r="IP410" s="168"/>
      <c r="IQ410" s="168"/>
      <c r="IR410" s="168"/>
      <c r="IS410" s="168"/>
      <c r="IT410" s="168"/>
      <c r="IU410" s="168"/>
      <c r="IV410" s="168"/>
      <c r="IW410" s="168"/>
      <c r="IX410" s="168"/>
      <c r="IY410" s="168"/>
      <c r="IZ410" s="168"/>
      <c r="JA410" s="168"/>
      <c r="JB410" s="168"/>
      <c r="JC410" s="168"/>
      <c r="JD410" s="168"/>
      <c r="JE410" s="168"/>
      <c r="JF410" s="168"/>
      <c r="JG410" s="168"/>
      <c r="JH410" s="168"/>
      <c r="JI410" s="168"/>
      <c r="JJ410" s="168"/>
      <c r="JK410" s="168"/>
      <c r="JL410" s="168"/>
      <c r="JM410" s="168"/>
      <c r="JN410" s="168"/>
      <c r="JO410" s="168"/>
      <c r="JP410" s="168"/>
      <c r="JQ410" s="168"/>
      <c r="JR410" s="168"/>
      <c r="JS410" s="168"/>
      <c r="JT410" s="168"/>
      <c r="JU410" s="168"/>
      <c r="JV410" s="168"/>
      <c r="JW410" s="168"/>
      <c r="JX410" s="168"/>
      <c r="JY410" s="168"/>
      <c r="JZ410" s="168"/>
      <c r="KA410" s="168"/>
      <c r="KB410" s="168"/>
      <c r="KC410" s="168"/>
      <c r="KD410" s="168"/>
      <c r="KE410" s="168"/>
      <c r="KF410" s="168"/>
      <c r="KG410" s="168"/>
      <c r="KH410" s="168"/>
      <c r="KI410" s="168"/>
      <c r="KJ410" s="168"/>
      <c r="KK410" s="168"/>
      <c r="KL410" s="168"/>
      <c r="KM410" s="168"/>
      <c r="KN410" s="168"/>
      <c r="KO410" s="168"/>
      <c r="KP410" s="168"/>
      <c r="KQ410" s="168"/>
      <c r="KR410" s="168"/>
      <c r="KS410" s="168"/>
      <c r="KT410" s="168"/>
      <c r="KU410" s="168"/>
      <c r="KV410" s="168"/>
      <c r="KW410" s="168"/>
      <c r="KX410" s="168"/>
      <c r="KY410" s="168"/>
      <c r="KZ410" s="168"/>
      <c r="LA410" s="168"/>
      <c r="LB410" s="168"/>
      <c r="LC410" s="168"/>
      <c r="LD410" s="168"/>
      <c r="LE410" s="168"/>
      <c r="LF410" s="168"/>
      <c r="LG410" s="168"/>
      <c r="LH410" s="168"/>
      <c r="LI410" s="168"/>
      <c r="LJ410" s="168"/>
      <c r="LK410" s="168"/>
      <c r="LL410" s="168"/>
      <c r="LM410" s="168"/>
      <c r="LN410" s="168"/>
      <c r="LO410" s="168"/>
      <c r="LP410" s="168"/>
      <c r="LQ410" s="168"/>
      <c r="LR410" s="168"/>
      <c r="LS410" s="168"/>
      <c r="LT410" s="168"/>
      <c r="LU410" s="168"/>
      <c r="LV410" s="168"/>
      <c r="LW410" s="168"/>
      <c r="LX410" s="168"/>
      <c r="LY410" s="168"/>
      <c r="LZ410" s="168"/>
      <c r="MA410" s="168"/>
      <c r="MB410" s="168"/>
      <c r="MC410" s="168"/>
      <c r="MD410" s="168"/>
      <c r="ME410" s="168"/>
      <c r="MF410" s="168"/>
      <c r="MG410" s="168"/>
      <c r="MH410" s="168"/>
      <c r="MI410" s="168"/>
      <c r="MJ410" s="168"/>
      <c r="MK410" s="168"/>
      <c r="ML410" s="168"/>
      <c r="MM410" s="168"/>
      <c r="MN410" s="168"/>
      <c r="MO410" s="168"/>
      <c r="MP410" s="168"/>
      <c r="MQ410" s="168"/>
      <c r="MR410" s="168"/>
      <c r="MS410" s="168"/>
      <c r="MT410" s="168"/>
      <c r="MU410" s="168"/>
      <c r="MV410" s="168"/>
      <c r="MW410" s="168"/>
      <c r="MX410" s="168"/>
      <c r="MY410" s="168"/>
      <c r="MZ410" s="168"/>
      <c r="NA410" s="168"/>
      <c r="NB410" s="168"/>
      <c r="NC410" s="168"/>
      <c r="ND410" s="168"/>
      <c r="NE410" s="168"/>
      <c r="NF410" s="168"/>
      <c r="NG410" s="168"/>
      <c r="NH410" s="168"/>
      <c r="NI410" s="168"/>
      <c r="NJ410" s="168"/>
      <c r="NK410" s="168"/>
      <c r="NL410" s="168"/>
      <c r="NM410" s="168"/>
      <c r="NN410" s="168"/>
      <c r="NO410" s="168"/>
      <c r="NP410" s="168"/>
      <c r="NQ410" s="168"/>
      <c r="NR410" s="168"/>
      <c r="NS410" s="168"/>
      <c r="NT410" s="168"/>
      <c r="NU410" s="168"/>
      <c r="NV410" s="168"/>
      <c r="NW410" s="168"/>
      <c r="NX410" s="168"/>
      <c r="NY410" s="168"/>
      <c r="NZ410" s="168"/>
      <c r="OA410" s="168"/>
      <c r="OB410" s="168"/>
      <c r="OC410" s="168"/>
      <c r="OD410" s="168"/>
      <c r="OE410" s="168"/>
      <c r="OF410" s="168"/>
      <c r="OG410" s="168"/>
      <c r="OH410" s="168"/>
      <c r="OI410" s="168"/>
      <c r="OJ410" s="168"/>
      <c r="OK410" s="168"/>
      <c r="OL410" s="168"/>
      <c r="OM410" s="168"/>
      <c r="ON410" s="168"/>
      <c r="OO410" s="168"/>
      <c r="OP410" s="168"/>
      <c r="OQ410" s="168"/>
      <c r="OR410" s="168"/>
      <c r="OS410" s="168"/>
      <c r="OT410" s="168"/>
      <c r="OU410" s="168"/>
      <c r="OV410" s="168"/>
      <c r="OW410" s="168"/>
      <c r="OX410" s="168"/>
      <c r="OY410" s="168"/>
      <c r="OZ410" s="168"/>
      <c r="PA410" s="168"/>
      <c r="PB410" s="168"/>
      <c r="PC410" s="168"/>
      <c r="PD410" s="168"/>
      <c r="PE410" s="168"/>
      <c r="PF410" s="168"/>
      <c r="PG410" s="168"/>
      <c r="PH410" s="168"/>
      <c r="PI410" s="168"/>
      <c r="PJ410" s="168"/>
      <c r="PK410" s="168"/>
      <c r="PL410" s="168"/>
      <c r="PM410" s="168"/>
      <c r="PN410" s="168"/>
      <c r="PO410" s="168"/>
      <c r="PP410" s="168"/>
      <c r="PQ410" s="168"/>
      <c r="PR410" s="168"/>
      <c r="PS410" s="168"/>
      <c r="PT410" s="168"/>
      <c r="PU410" s="168"/>
      <c r="PV410" s="168"/>
      <c r="PW410" s="168"/>
      <c r="PX410" s="168"/>
      <c r="PY410" s="168"/>
      <c r="PZ410" s="168"/>
      <c r="QA410" s="168"/>
      <c r="QB410" s="168"/>
      <c r="QC410" s="168"/>
      <c r="QD410" s="168"/>
      <c r="QE410" s="168"/>
      <c r="QF410" s="168"/>
      <c r="QG410" s="168"/>
      <c r="QH410" s="168"/>
      <c r="QI410" s="168"/>
      <c r="QJ410" s="168"/>
      <c r="QK410" s="168"/>
      <c r="QL410" s="168"/>
      <c r="QM410" s="168"/>
      <c r="QN410" s="168"/>
      <c r="QO410" s="168"/>
      <c r="QP410" s="168"/>
      <c r="QQ410" s="168"/>
      <c r="QR410" s="168"/>
      <c r="QS410" s="168"/>
      <c r="QT410" s="168"/>
      <c r="QU410" s="168"/>
      <c r="QV410" s="168"/>
      <c r="QW410" s="168"/>
      <c r="QX410" s="168"/>
      <c r="QY410" s="168"/>
      <c r="QZ410" s="168"/>
      <c r="RA410" s="168"/>
      <c r="RB410" s="168"/>
      <c r="RC410" s="168"/>
      <c r="RD410" s="168"/>
      <c r="RE410" s="168"/>
      <c r="RF410" s="168"/>
      <c r="RG410" s="168"/>
      <c r="RH410" s="168"/>
      <c r="RI410" s="168"/>
      <c r="RJ410" s="168"/>
      <c r="RK410" s="168"/>
      <c r="RL410" s="168"/>
      <c r="RM410" s="168"/>
      <c r="RN410" s="168"/>
      <c r="RO410" s="168"/>
      <c r="RP410" s="168"/>
      <c r="RQ410" s="168"/>
      <c r="RR410" s="168"/>
      <c r="RS410" s="168"/>
      <c r="RT410" s="168"/>
      <c r="RU410" s="168"/>
      <c r="RV410" s="168"/>
      <c r="RW410" s="168"/>
      <c r="RX410" s="168"/>
      <c r="RY410" s="168"/>
      <c r="RZ410" s="168"/>
      <c r="SA410" s="168"/>
      <c r="SB410" s="168"/>
      <c r="SC410" s="168"/>
      <c r="SD410" s="168"/>
      <c r="SE410" s="168"/>
      <c r="SF410" s="168"/>
      <c r="SG410" s="168"/>
      <c r="SH410" s="168"/>
      <c r="SI410" s="168"/>
      <c r="SJ410" s="168"/>
      <c r="SK410" s="168"/>
      <c r="SL410" s="168"/>
      <c r="SM410" s="168"/>
      <c r="SN410" s="168"/>
      <c r="SO410" s="168"/>
      <c r="SP410" s="168"/>
      <c r="SQ410" s="168"/>
      <c r="SR410" s="168"/>
      <c r="SS410" s="168"/>
      <c r="ST410" s="168"/>
      <c r="SU410" s="168"/>
      <c r="SV410" s="168"/>
      <c r="SW410" s="168"/>
      <c r="SX410" s="168"/>
      <c r="SY410" s="168"/>
      <c r="SZ410" s="168"/>
      <c r="TA410" s="168"/>
      <c r="TB410" s="168"/>
      <c r="TC410" s="168"/>
      <c r="TD410" s="168"/>
      <c r="TE410" s="168"/>
      <c r="TF410" s="168"/>
      <c r="TG410" s="168"/>
      <c r="TH410" s="168"/>
      <c r="TI410" s="168"/>
      <c r="TJ410" s="168"/>
      <c r="TK410" s="168"/>
      <c r="TL410" s="168"/>
      <c r="TM410" s="168"/>
      <c r="TN410" s="168"/>
      <c r="TO410" s="168"/>
      <c r="TP410" s="168"/>
      <c r="TQ410" s="168"/>
      <c r="TR410" s="168"/>
      <c r="TS410" s="168"/>
      <c r="TT410" s="168"/>
      <c r="TU410" s="168"/>
      <c r="TV410" s="168"/>
      <c r="TW410" s="168"/>
      <c r="TX410" s="168"/>
      <c r="TY410" s="168"/>
      <c r="TZ410" s="168"/>
      <c r="UA410" s="168"/>
      <c r="UB410" s="168"/>
      <c r="UC410" s="168"/>
      <c r="UD410" s="168"/>
      <c r="UE410" s="168"/>
      <c r="UF410" s="168"/>
      <c r="UG410" s="168"/>
      <c r="UH410" s="168"/>
      <c r="UI410" s="168"/>
      <c r="UJ410" s="168"/>
      <c r="UK410" s="168"/>
      <c r="UL410" s="168"/>
      <c r="UM410" s="168"/>
      <c r="UN410" s="168"/>
      <c r="UO410" s="168"/>
      <c r="UP410" s="168"/>
      <c r="UQ410" s="168"/>
      <c r="UR410" s="168"/>
      <c r="US410" s="168"/>
      <c r="UT410" s="168"/>
      <c r="UU410" s="168"/>
      <c r="UV410" s="168"/>
      <c r="UW410" s="168"/>
      <c r="UX410" s="168"/>
      <c r="UY410" s="168"/>
      <c r="UZ410" s="168"/>
      <c r="VA410" s="168"/>
      <c r="VB410" s="168"/>
      <c r="VC410" s="168"/>
      <c r="VD410" s="168"/>
      <c r="VE410" s="168"/>
      <c r="VF410" s="168"/>
      <c r="VG410" s="168"/>
      <c r="VH410" s="168"/>
      <c r="VI410" s="168"/>
      <c r="VJ410" s="168"/>
      <c r="VK410" s="168"/>
      <c r="VL410" s="168"/>
      <c r="VM410" s="168"/>
      <c r="VN410" s="168"/>
      <c r="VO410" s="168"/>
      <c r="VP410" s="168"/>
      <c r="VQ410" s="168"/>
      <c r="VR410" s="168"/>
      <c r="VS410" s="168"/>
      <c r="VT410" s="168"/>
      <c r="VU410" s="168"/>
      <c r="VV410" s="168"/>
      <c r="VW410" s="168"/>
      <c r="VX410" s="168"/>
      <c r="VY410" s="168"/>
      <c r="VZ410" s="168"/>
      <c r="WA410" s="168"/>
      <c r="WB410" s="168"/>
      <c r="WC410" s="168"/>
      <c r="WD410" s="168"/>
      <c r="WE410" s="168"/>
      <c r="WF410" s="168"/>
      <c r="WG410" s="168"/>
      <c r="WH410" s="168"/>
      <c r="WI410" s="168"/>
      <c r="WJ410" s="168"/>
      <c r="WK410" s="168"/>
      <c r="WL410" s="168"/>
      <c r="WM410" s="168"/>
      <c r="WN410" s="168"/>
      <c r="WO410" s="168"/>
      <c r="WP410" s="168"/>
      <c r="WQ410" s="168"/>
      <c r="WR410" s="168"/>
      <c r="WS410" s="168"/>
      <c r="WT410" s="168"/>
      <c r="WU410" s="168"/>
      <c r="WV410" s="168"/>
      <c r="WW410" s="168"/>
      <c r="WX410" s="168"/>
      <c r="WY410" s="168"/>
      <c r="WZ410" s="168"/>
      <c r="XA410" s="168"/>
      <c r="XB410" s="168"/>
      <c r="XC410" s="168"/>
      <c r="XD410" s="168"/>
      <c r="XE410" s="168"/>
      <c r="XF410" s="168"/>
      <c r="XG410" s="168"/>
      <c r="XH410" s="168"/>
      <c r="XI410" s="168"/>
      <c r="XJ410" s="168"/>
      <c r="XK410" s="168"/>
      <c r="XL410" s="168"/>
      <c r="XM410" s="168"/>
      <c r="XN410" s="168"/>
      <c r="XO410" s="168"/>
      <c r="XP410" s="168"/>
      <c r="XQ410" s="168"/>
      <c r="XR410" s="168"/>
      <c r="XS410" s="168"/>
      <c r="XT410" s="168"/>
      <c r="XU410" s="168"/>
      <c r="XV410" s="168"/>
      <c r="XW410" s="168"/>
      <c r="XX410" s="168"/>
      <c r="XY410" s="168"/>
      <c r="XZ410" s="168"/>
      <c r="YA410" s="168"/>
      <c r="YB410" s="168"/>
      <c r="YC410" s="168"/>
      <c r="YD410" s="168"/>
      <c r="YE410" s="168"/>
      <c r="YF410" s="168"/>
      <c r="YG410" s="168"/>
      <c r="YH410" s="168"/>
      <c r="YI410" s="168"/>
      <c r="YJ410" s="168"/>
      <c r="YK410" s="168"/>
      <c r="YL410" s="168"/>
      <c r="YM410" s="168"/>
      <c r="YN410" s="168"/>
      <c r="YO410" s="168"/>
      <c r="YP410" s="168"/>
      <c r="YQ410" s="168"/>
      <c r="YR410" s="168"/>
      <c r="YS410" s="168"/>
      <c r="YT410" s="168"/>
      <c r="YU410" s="168"/>
      <c r="YV410" s="168"/>
      <c r="YW410" s="168"/>
      <c r="YX410" s="168"/>
      <c r="YY410" s="168"/>
      <c r="YZ410" s="168"/>
      <c r="ZA410" s="168"/>
      <c r="ZB410" s="168"/>
      <c r="ZC410" s="168"/>
      <c r="ZD410" s="168"/>
      <c r="ZE410" s="168"/>
      <c r="ZF410" s="168"/>
      <c r="ZG410" s="168"/>
      <c r="ZH410" s="168"/>
      <c r="ZI410" s="168"/>
      <c r="ZJ410" s="168"/>
      <c r="ZK410" s="168"/>
      <c r="ZL410" s="168"/>
      <c r="ZM410" s="168"/>
      <c r="ZN410" s="168"/>
      <c r="ZO410" s="168"/>
      <c r="ZP410" s="168"/>
      <c r="ZQ410" s="168"/>
      <c r="ZR410" s="168"/>
      <c r="ZS410" s="168"/>
      <c r="ZT410" s="168"/>
      <c r="ZU410" s="168"/>
      <c r="ZV410" s="168"/>
      <c r="ZW410" s="168"/>
      <c r="ZX410" s="168"/>
      <c r="ZY410" s="168"/>
      <c r="ZZ410" s="168"/>
      <c r="AAA410" s="168"/>
      <c r="AAB410" s="168"/>
      <c r="AAC410" s="168"/>
      <c r="AAD410" s="168"/>
      <c r="AAE410" s="168"/>
      <c r="AAF410" s="168"/>
      <c r="AAG410" s="168"/>
      <c r="AAH410" s="168"/>
      <c r="AAI410" s="168"/>
      <c r="AAJ410" s="168"/>
      <c r="AAK410" s="168"/>
      <c r="AAL410" s="168"/>
      <c r="AAM410" s="168"/>
      <c r="AAN410" s="168"/>
      <c r="AAO410" s="168"/>
      <c r="AAP410" s="168"/>
      <c r="AAQ410" s="168"/>
      <c r="AAR410" s="168"/>
      <c r="AAS410" s="168"/>
      <c r="AAT410" s="168"/>
      <c r="AAU410" s="168"/>
      <c r="AAV410" s="168"/>
      <c r="AAW410" s="168"/>
      <c r="AAX410" s="168"/>
      <c r="AAY410" s="168"/>
      <c r="AAZ410" s="168"/>
      <c r="ABA410" s="168"/>
      <c r="ABB410" s="168"/>
      <c r="ABC410" s="168"/>
      <c r="ABD410" s="168"/>
      <c r="ABE410" s="168"/>
      <c r="ABF410" s="168"/>
      <c r="ABG410" s="168"/>
      <c r="ABH410" s="168"/>
      <c r="ABI410" s="168"/>
      <c r="ABJ410" s="168"/>
      <c r="ABK410" s="168"/>
      <c r="ABL410" s="168"/>
      <c r="ABM410" s="168"/>
      <c r="ABN410" s="168"/>
      <c r="ABO410" s="168"/>
      <c r="ABP410" s="168"/>
      <c r="ABQ410" s="168"/>
      <c r="ABR410" s="168"/>
      <c r="ABS410" s="168"/>
      <c r="ABT410" s="168"/>
      <c r="ABU410" s="168"/>
      <c r="ABV410" s="168"/>
      <c r="ABW410" s="168"/>
      <c r="ABX410" s="168"/>
      <c r="ABY410" s="168"/>
      <c r="ABZ410" s="168"/>
      <c r="ACA410" s="168"/>
      <c r="ACB410" s="168"/>
      <c r="ACC410" s="168"/>
      <c r="ACD410" s="168"/>
      <c r="ACE410" s="168"/>
      <c r="ACF410" s="168"/>
      <c r="ACG410" s="168"/>
      <c r="ACH410" s="168"/>
      <c r="ACI410" s="168"/>
      <c r="ACJ410" s="168"/>
      <c r="ACK410" s="168"/>
      <c r="ACL410" s="168"/>
      <c r="ACM410" s="168"/>
      <c r="ACN410" s="168"/>
      <c r="ACO410" s="168"/>
      <c r="ACP410" s="168"/>
      <c r="ACQ410" s="168"/>
      <c r="ACR410" s="168"/>
      <c r="ACS410" s="168"/>
      <c r="ACT410" s="168"/>
      <c r="ACU410" s="168"/>
      <c r="ACV410" s="168"/>
      <c r="ACW410" s="168"/>
      <c r="ACX410" s="168"/>
      <c r="ACY410" s="168"/>
      <c r="ACZ410" s="168"/>
      <c r="ADA410" s="168"/>
      <c r="ADB410" s="168"/>
      <c r="ADC410" s="168"/>
      <c r="ADD410" s="168"/>
      <c r="ADE410" s="168"/>
      <c r="ADF410" s="168"/>
      <c r="ADG410" s="168"/>
      <c r="ADH410" s="168"/>
      <c r="ADI410" s="168"/>
      <c r="ADJ410" s="168"/>
      <c r="ADK410" s="168"/>
      <c r="ADL410" s="168"/>
      <c r="ADM410" s="168"/>
      <c r="ADN410" s="168"/>
      <c r="ADO410" s="168"/>
      <c r="ADP410" s="168"/>
      <c r="ADQ410" s="168"/>
      <c r="ADR410" s="168"/>
      <c r="ADS410" s="168"/>
      <c r="ADT410" s="168"/>
      <c r="ADU410" s="168"/>
      <c r="ADV410" s="168"/>
      <c r="ADW410" s="168"/>
      <c r="ADX410" s="168"/>
      <c r="ADY410" s="168"/>
      <c r="ADZ410" s="168"/>
      <c r="AEA410" s="168"/>
      <c r="AEB410" s="168"/>
      <c r="AEC410" s="168"/>
      <c r="AED410" s="168"/>
      <c r="AEE410" s="168"/>
      <c r="AEF410" s="168"/>
      <c r="AEG410" s="168"/>
      <c r="AEH410" s="168"/>
      <c r="AEI410" s="168"/>
      <c r="AEJ410" s="168"/>
      <c r="AEK410" s="168"/>
      <c r="AEL410" s="168"/>
      <c r="AEM410" s="168"/>
      <c r="AEN410" s="168"/>
      <c r="AEO410" s="168"/>
      <c r="AEP410" s="168"/>
      <c r="AEQ410" s="168"/>
      <c r="AER410" s="168"/>
      <c r="AES410" s="168"/>
      <c r="AET410" s="168"/>
      <c r="AEU410" s="168"/>
      <c r="AEV410" s="168"/>
      <c r="AEW410" s="168"/>
      <c r="AEX410" s="168"/>
      <c r="AEY410" s="168"/>
      <c r="AEZ410" s="168"/>
      <c r="AFA410" s="168"/>
      <c r="AFB410" s="168"/>
      <c r="AFC410" s="168"/>
      <c r="AFD410" s="168"/>
      <c r="AFE410" s="168"/>
      <c r="AFF410" s="168"/>
      <c r="AFG410" s="168"/>
      <c r="AFH410" s="168"/>
      <c r="AFI410" s="168"/>
      <c r="AFJ410" s="168"/>
      <c r="AFK410" s="168"/>
      <c r="AFL410" s="168"/>
      <c r="AFM410" s="168"/>
      <c r="AFN410" s="168"/>
      <c r="AFO410" s="168"/>
      <c r="AFP410" s="168"/>
      <c r="AFQ410" s="168"/>
      <c r="AFR410" s="168"/>
      <c r="AFS410" s="168"/>
      <c r="AFT410" s="168"/>
      <c r="AFU410" s="168"/>
      <c r="AFV410" s="168"/>
      <c r="AFW410" s="168"/>
      <c r="AFX410" s="168"/>
      <c r="AFY410" s="168"/>
      <c r="AFZ410" s="168"/>
      <c r="AGA410" s="168"/>
      <c r="AGB410" s="168"/>
      <c r="AGC410" s="168"/>
      <c r="AGD410" s="168"/>
      <c r="AGE410" s="168"/>
      <c r="AGF410" s="168"/>
      <c r="AGG410" s="168"/>
      <c r="AGH410" s="168"/>
      <c r="AGI410" s="168"/>
      <c r="AGJ410" s="168"/>
      <c r="AGK410" s="168"/>
      <c r="AGL410" s="168"/>
      <c r="AGM410" s="168"/>
      <c r="AGN410" s="168"/>
      <c r="AGO410" s="168"/>
      <c r="AGP410" s="168"/>
      <c r="AGQ410" s="168"/>
      <c r="AGR410" s="168"/>
      <c r="AGS410" s="168"/>
      <c r="AGT410" s="168"/>
      <c r="AGU410" s="168"/>
      <c r="AGV410" s="168"/>
      <c r="AGW410" s="168"/>
      <c r="AGX410" s="168"/>
      <c r="AGY410" s="168"/>
      <c r="AGZ410" s="168"/>
      <c r="AHA410" s="168"/>
      <c r="AHB410" s="168"/>
      <c r="AHC410" s="168"/>
      <c r="AHD410" s="168"/>
      <c r="AHE410" s="168"/>
      <c r="AHF410" s="168"/>
      <c r="AHG410" s="168"/>
      <c r="AHH410" s="168"/>
      <c r="AHI410" s="168"/>
      <c r="AHJ410" s="168"/>
      <c r="AHK410" s="168"/>
      <c r="AHL410" s="168"/>
      <c r="AHM410" s="168"/>
      <c r="AHN410" s="168"/>
      <c r="AHO410" s="168"/>
      <c r="AHP410" s="168"/>
      <c r="AHQ410" s="168"/>
      <c r="AHR410" s="168"/>
      <c r="AHS410" s="168"/>
      <c r="AHT410" s="168"/>
      <c r="AHU410" s="168"/>
      <c r="AHV410" s="168"/>
      <c r="AHW410" s="168"/>
      <c r="AHX410" s="168"/>
      <c r="AHY410" s="168"/>
      <c r="AHZ410" s="168"/>
      <c r="AIA410" s="168"/>
      <c r="AIB410" s="168"/>
      <c r="AIC410" s="168"/>
      <c r="AID410" s="168"/>
      <c r="AIE410" s="168"/>
      <c r="AIF410" s="168"/>
      <c r="AIG410" s="168"/>
      <c r="AIH410" s="168"/>
      <c r="AII410" s="168"/>
      <c r="AIJ410" s="168"/>
      <c r="AIK410" s="168"/>
      <c r="AIL410" s="168"/>
      <c r="AIM410" s="168"/>
      <c r="AIN410" s="168"/>
      <c r="AIO410" s="168"/>
      <c r="AIP410" s="168"/>
      <c r="AIQ410" s="168"/>
      <c r="AIR410" s="168"/>
      <c r="AIS410" s="168"/>
      <c r="AIT410" s="168"/>
      <c r="AIU410" s="168"/>
      <c r="AIV410" s="168"/>
      <c r="AIW410" s="168"/>
      <c r="AIX410" s="168"/>
      <c r="AIY410" s="168"/>
      <c r="AIZ410" s="168"/>
      <c r="AJA410" s="168"/>
      <c r="AJB410" s="168"/>
      <c r="AJC410" s="168"/>
      <c r="AJD410" s="168"/>
      <c r="AJE410" s="168"/>
      <c r="AJF410" s="168"/>
      <c r="AJG410" s="168"/>
      <c r="AJH410" s="168"/>
      <c r="AJI410" s="168"/>
      <c r="AJJ410" s="168"/>
      <c r="AJK410" s="168"/>
    </row>
    <row r="411" spans="1:948" s="33" customFormat="1" ht="12" x14ac:dyDescent="0.2">
      <c r="A411" s="186" t="s">
        <v>3777</v>
      </c>
      <c r="B411" s="289" t="s">
        <v>61</v>
      </c>
      <c r="C411" s="170" t="s">
        <v>1244</v>
      </c>
      <c r="D411" s="186" t="s">
        <v>3784</v>
      </c>
      <c r="E411" s="186" t="s">
        <v>3785</v>
      </c>
      <c r="F411" s="186">
        <v>773</v>
      </c>
      <c r="G411" s="290">
        <v>42921</v>
      </c>
      <c r="H411" s="186" t="s">
        <v>3779</v>
      </c>
      <c r="I411" s="186" t="s">
        <v>3780</v>
      </c>
      <c r="J411" s="186" t="s">
        <v>15</v>
      </c>
      <c r="K411" s="187"/>
      <c r="L411" s="189">
        <v>3294.3999999999996</v>
      </c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168"/>
      <c r="BD411" s="168"/>
      <c r="BE411" s="168"/>
      <c r="BF411" s="168"/>
      <c r="BG411" s="168"/>
      <c r="BH411" s="168"/>
      <c r="BI411" s="168"/>
      <c r="BJ411" s="168"/>
      <c r="BK411" s="168"/>
      <c r="BL411" s="168"/>
      <c r="BM411" s="168"/>
      <c r="BN411" s="168"/>
      <c r="BO411" s="168"/>
      <c r="BP411" s="168"/>
      <c r="BQ411" s="168"/>
      <c r="BR411" s="168"/>
      <c r="BS411" s="168"/>
      <c r="BT411" s="168"/>
      <c r="BU411" s="168"/>
      <c r="BV411" s="168"/>
      <c r="BW411" s="168"/>
      <c r="BX411" s="168"/>
      <c r="BY411" s="168"/>
      <c r="BZ411" s="168"/>
      <c r="CA411" s="168"/>
      <c r="CB411" s="168"/>
      <c r="CC411" s="168"/>
      <c r="CD411" s="168"/>
      <c r="CE411" s="168"/>
      <c r="CF411" s="168"/>
      <c r="CG411" s="168"/>
      <c r="CH411" s="168"/>
      <c r="CI411" s="168"/>
      <c r="CJ411" s="168"/>
      <c r="CK411" s="168"/>
      <c r="CL411" s="168"/>
      <c r="CM411" s="168"/>
      <c r="CN411" s="168"/>
      <c r="CO411" s="168"/>
      <c r="CP411" s="168"/>
      <c r="CQ411" s="168"/>
      <c r="CR411" s="168"/>
      <c r="CS411" s="168"/>
      <c r="CT411" s="168"/>
      <c r="CU411" s="168"/>
      <c r="CV411" s="168"/>
      <c r="CW411" s="168"/>
      <c r="CX411" s="168"/>
      <c r="CY411" s="168"/>
      <c r="CZ411" s="168"/>
      <c r="DA411" s="168"/>
      <c r="DB411" s="168"/>
      <c r="DC411" s="168"/>
      <c r="DD411" s="168"/>
      <c r="DE411" s="168"/>
      <c r="DF411" s="168"/>
      <c r="DG411" s="168"/>
      <c r="DH411" s="168"/>
      <c r="DI411" s="168"/>
      <c r="DJ411" s="168"/>
      <c r="DK411" s="168"/>
      <c r="DL411" s="168"/>
      <c r="DM411" s="168"/>
      <c r="DN411" s="168"/>
      <c r="DO411" s="168"/>
      <c r="DP411" s="168"/>
      <c r="DQ411" s="168"/>
      <c r="DR411" s="168"/>
      <c r="DS411" s="168"/>
      <c r="DT411" s="168"/>
      <c r="DU411" s="168"/>
      <c r="DV411" s="168"/>
      <c r="DW411" s="168"/>
      <c r="DX411" s="168"/>
      <c r="DY411" s="168"/>
      <c r="DZ411" s="168"/>
      <c r="EA411" s="168"/>
      <c r="EB411" s="168"/>
      <c r="EC411" s="168"/>
      <c r="ED411" s="168"/>
      <c r="EE411" s="168"/>
      <c r="EF411" s="168"/>
      <c r="EG411" s="168"/>
      <c r="EH411" s="168"/>
      <c r="EI411" s="168"/>
      <c r="EJ411" s="168"/>
      <c r="EK411" s="168"/>
      <c r="EL411" s="168"/>
      <c r="EM411" s="168"/>
      <c r="EN411" s="168"/>
      <c r="EO411" s="168"/>
      <c r="EP411" s="168"/>
      <c r="EQ411" s="168"/>
      <c r="ER411" s="168"/>
      <c r="ES411" s="168"/>
      <c r="ET411" s="168"/>
      <c r="EU411" s="168"/>
      <c r="EV411" s="168"/>
      <c r="EW411" s="168"/>
      <c r="EX411" s="168"/>
      <c r="EY411" s="168"/>
      <c r="EZ411" s="168"/>
      <c r="FA411" s="168"/>
      <c r="FB411" s="168"/>
      <c r="FC411" s="168"/>
      <c r="FD411" s="168"/>
      <c r="FE411" s="168"/>
      <c r="FF411" s="168"/>
      <c r="FG411" s="168"/>
      <c r="FH411" s="168"/>
      <c r="FI411" s="168"/>
      <c r="FJ411" s="168"/>
      <c r="FK411" s="168"/>
      <c r="FL411" s="168"/>
      <c r="FM411" s="168"/>
      <c r="FN411" s="168"/>
      <c r="FO411" s="168"/>
      <c r="FP411" s="168"/>
      <c r="FQ411" s="168"/>
      <c r="FR411" s="168"/>
      <c r="FS411" s="168"/>
      <c r="FT411" s="168"/>
      <c r="FU411" s="168"/>
      <c r="FV411" s="168"/>
      <c r="FW411" s="168"/>
      <c r="FX411" s="168"/>
      <c r="FY411" s="168"/>
      <c r="FZ411" s="168"/>
      <c r="GA411" s="168"/>
      <c r="GB411" s="168"/>
      <c r="GC411" s="168"/>
      <c r="GD411" s="168"/>
      <c r="GE411" s="168"/>
      <c r="GF411" s="168"/>
      <c r="GG411" s="168"/>
      <c r="GH411" s="168"/>
      <c r="GI411" s="168"/>
      <c r="GJ411" s="168"/>
      <c r="GK411" s="168"/>
      <c r="GL411" s="168"/>
      <c r="GM411" s="168"/>
      <c r="GN411" s="168"/>
      <c r="GO411" s="168"/>
      <c r="GP411" s="168"/>
      <c r="GQ411" s="168"/>
      <c r="GR411" s="168"/>
      <c r="GS411" s="168"/>
      <c r="GT411" s="168"/>
      <c r="GU411" s="168"/>
      <c r="GV411" s="168"/>
      <c r="GW411" s="168"/>
      <c r="GX411" s="168"/>
      <c r="GY411" s="168"/>
      <c r="GZ411" s="168"/>
      <c r="HA411" s="168"/>
      <c r="HB411" s="168"/>
      <c r="HC411" s="168"/>
      <c r="HD411" s="168"/>
      <c r="HE411" s="168"/>
      <c r="HF411" s="168"/>
      <c r="HG411" s="168"/>
      <c r="HH411" s="168"/>
      <c r="HI411" s="168"/>
      <c r="HJ411" s="168"/>
      <c r="HK411" s="168"/>
      <c r="HL411" s="168"/>
      <c r="HM411" s="168"/>
      <c r="HN411" s="168"/>
      <c r="HO411" s="168"/>
      <c r="HP411" s="168"/>
      <c r="HQ411" s="168"/>
      <c r="HR411" s="168"/>
      <c r="HS411" s="168"/>
      <c r="HT411" s="168"/>
      <c r="HU411" s="168"/>
      <c r="HV411" s="168"/>
      <c r="HW411" s="168"/>
      <c r="HX411" s="168"/>
      <c r="HY411" s="168"/>
      <c r="HZ411" s="168"/>
      <c r="IA411" s="168"/>
      <c r="IB411" s="168"/>
      <c r="IC411" s="168"/>
      <c r="ID411" s="168"/>
      <c r="IE411" s="168"/>
      <c r="IF411" s="168"/>
      <c r="IG411" s="168"/>
      <c r="IH411" s="168"/>
      <c r="II411" s="168"/>
      <c r="IJ411" s="168"/>
      <c r="IK411" s="168"/>
      <c r="IL411" s="168"/>
      <c r="IM411" s="168"/>
      <c r="IN411" s="168"/>
      <c r="IO411" s="168"/>
      <c r="IP411" s="168"/>
      <c r="IQ411" s="168"/>
      <c r="IR411" s="168"/>
      <c r="IS411" s="168"/>
      <c r="IT411" s="168"/>
      <c r="IU411" s="168"/>
      <c r="IV411" s="168"/>
      <c r="IW411" s="168"/>
      <c r="IX411" s="168"/>
      <c r="IY411" s="168"/>
      <c r="IZ411" s="168"/>
      <c r="JA411" s="168"/>
      <c r="JB411" s="168"/>
      <c r="JC411" s="168"/>
      <c r="JD411" s="168"/>
      <c r="JE411" s="168"/>
      <c r="JF411" s="168"/>
      <c r="JG411" s="168"/>
      <c r="JH411" s="168"/>
      <c r="JI411" s="168"/>
      <c r="JJ411" s="168"/>
      <c r="JK411" s="168"/>
      <c r="JL411" s="168"/>
      <c r="JM411" s="168"/>
      <c r="JN411" s="168"/>
      <c r="JO411" s="168"/>
      <c r="JP411" s="168"/>
      <c r="JQ411" s="168"/>
      <c r="JR411" s="168"/>
      <c r="JS411" s="168"/>
      <c r="JT411" s="168"/>
      <c r="JU411" s="168"/>
      <c r="JV411" s="168"/>
      <c r="JW411" s="168"/>
      <c r="JX411" s="168"/>
      <c r="JY411" s="168"/>
      <c r="JZ411" s="168"/>
      <c r="KA411" s="168"/>
      <c r="KB411" s="168"/>
      <c r="KC411" s="168"/>
      <c r="KD411" s="168"/>
      <c r="KE411" s="168"/>
      <c r="KF411" s="168"/>
      <c r="KG411" s="168"/>
      <c r="KH411" s="168"/>
      <c r="KI411" s="168"/>
      <c r="KJ411" s="168"/>
      <c r="KK411" s="168"/>
      <c r="KL411" s="168"/>
      <c r="KM411" s="168"/>
      <c r="KN411" s="168"/>
      <c r="KO411" s="168"/>
      <c r="KP411" s="168"/>
      <c r="KQ411" s="168"/>
      <c r="KR411" s="168"/>
      <c r="KS411" s="168"/>
      <c r="KT411" s="168"/>
      <c r="KU411" s="168"/>
      <c r="KV411" s="168"/>
      <c r="KW411" s="168"/>
      <c r="KX411" s="168"/>
      <c r="KY411" s="168"/>
      <c r="KZ411" s="168"/>
      <c r="LA411" s="168"/>
      <c r="LB411" s="168"/>
      <c r="LC411" s="168"/>
      <c r="LD411" s="168"/>
      <c r="LE411" s="168"/>
      <c r="LF411" s="168"/>
      <c r="LG411" s="168"/>
      <c r="LH411" s="168"/>
      <c r="LI411" s="168"/>
      <c r="LJ411" s="168"/>
      <c r="LK411" s="168"/>
      <c r="LL411" s="168"/>
      <c r="LM411" s="168"/>
      <c r="LN411" s="168"/>
      <c r="LO411" s="168"/>
      <c r="LP411" s="168"/>
      <c r="LQ411" s="168"/>
      <c r="LR411" s="168"/>
      <c r="LS411" s="168"/>
      <c r="LT411" s="168"/>
      <c r="LU411" s="168"/>
      <c r="LV411" s="168"/>
      <c r="LW411" s="168"/>
      <c r="LX411" s="168"/>
      <c r="LY411" s="168"/>
      <c r="LZ411" s="168"/>
      <c r="MA411" s="168"/>
      <c r="MB411" s="168"/>
      <c r="MC411" s="168"/>
      <c r="MD411" s="168"/>
      <c r="ME411" s="168"/>
      <c r="MF411" s="168"/>
      <c r="MG411" s="168"/>
      <c r="MH411" s="168"/>
      <c r="MI411" s="168"/>
      <c r="MJ411" s="168"/>
      <c r="MK411" s="168"/>
      <c r="ML411" s="168"/>
      <c r="MM411" s="168"/>
      <c r="MN411" s="168"/>
      <c r="MO411" s="168"/>
      <c r="MP411" s="168"/>
      <c r="MQ411" s="168"/>
      <c r="MR411" s="168"/>
      <c r="MS411" s="168"/>
      <c r="MT411" s="168"/>
      <c r="MU411" s="168"/>
      <c r="MV411" s="168"/>
      <c r="MW411" s="168"/>
      <c r="MX411" s="168"/>
      <c r="MY411" s="168"/>
      <c r="MZ411" s="168"/>
      <c r="NA411" s="168"/>
      <c r="NB411" s="168"/>
      <c r="NC411" s="168"/>
      <c r="ND411" s="168"/>
      <c r="NE411" s="168"/>
      <c r="NF411" s="168"/>
      <c r="NG411" s="168"/>
      <c r="NH411" s="168"/>
      <c r="NI411" s="168"/>
      <c r="NJ411" s="168"/>
      <c r="NK411" s="168"/>
      <c r="NL411" s="168"/>
      <c r="NM411" s="168"/>
      <c r="NN411" s="168"/>
      <c r="NO411" s="168"/>
      <c r="NP411" s="168"/>
      <c r="NQ411" s="168"/>
      <c r="NR411" s="168"/>
      <c r="NS411" s="168"/>
      <c r="NT411" s="168"/>
      <c r="NU411" s="168"/>
      <c r="NV411" s="168"/>
      <c r="NW411" s="168"/>
      <c r="NX411" s="168"/>
      <c r="NY411" s="168"/>
      <c r="NZ411" s="168"/>
      <c r="OA411" s="168"/>
      <c r="OB411" s="168"/>
      <c r="OC411" s="168"/>
      <c r="OD411" s="168"/>
      <c r="OE411" s="168"/>
      <c r="OF411" s="168"/>
      <c r="OG411" s="168"/>
      <c r="OH411" s="168"/>
      <c r="OI411" s="168"/>
      <c r="OJ411" s="168"/>
      <c r="OK411" s="168"/>
      <c r="OL411" s="168"/>
      <c r="OM411" s="168"/>
      <c r="ON411" s="168"/>
      <c r="OO411" s="168"/>
      <c r="OP411" s="168"/>
      <c r="OQ411" s="168"/>
      <c r="OR411" s="168"/>
      <c r="OS411" s="168"/>
      <c r="OT411" s="168"/>
      <c r="OU411" s="168"/>
      <c r="OV411" s="168"/>
      <c r="OW411" s="168"/>
      <c r="OX411" s="168"/>
      <c r="OY411" s="168"/>
      <c r="OZ411" s="168"/>
      <c r="PA411" s="168"/>
      <c r="PB411" s="168"/>
      <c r="PC411" s="168"/>
      <c r="PD411" s="168"/>
      <c r="PE411" s="168"/>
      <c r="PF411" s="168"/>
      <c r="PG411" s="168"/>
      <c r="PH411" s="168"/>
      <c r="PI411" s="168"/>
      <c r="PJ411" s="168"/>
      <c r="PK411" s="168"/>
      <c r="PL411" s="168"/>
      <c r="PM411" s="168"/>
      <c r="PN411" s="168"/>
      <c r="PO411" s="168"/>
      <c r="PP411" s="168"/>
      <c r="PQ411" s="168"/>
      <c r="PR411" s="168"/>
      <c r="PS411" s="168"/>
      <c r="PT411" s="168"/>
      <c r="PU411" s="168"/>
      <c r="PV411" s="168"/>
      <c r="PW411" s="168"/>
      <c r="PX411" s="168"/>
      <c r="PY411" s="168"/>
      <c r="PZ411" s="168"/>
      <c r="QA411" s="168"/>
      <c r="QB411" s="168"/>
      <c r="QC411" s="168"/>
      <c r="QD411" s="168"/>
      <c r="QE411" s="168"/>
      <c r="QF411" s="168"/>
      <c r="QG411" s="168"/>
      <c r="QH411" s="168"/>
      <c r="QI411" s="168"/>
      <c r="QJ411" s="168"/>
      <c r="QK411" s="168"/>
      <c r="QL411" s="168"/>
      <c r="QM411" s="168"/>
      <c r="QN411" s="168"/>
      <c r="QO411" s="168"/>
      <c r="QP411" s="168"/>
      <c r="QQ411" s="168"/>
      <c r="QR411" s="168"/>
      <c r="QS411" s="168"/>
      <c r="QT411" s="168"/>
      <c r="QU411" s="168"/>
      <c r="QV411" s="168"/>
      <c r="QW411" s="168"/>
      <c r="QX411" s="168"/>
      <c r="QY411" s="168"/>
      <c r="QZ411" s="168"/>
      <c r="RA411" s="168"/>
      <c r="RB411" s="168"/>
      <c r="RC411" s="168"/>
      <c r="RD411" s="168"/>
      <c r="RE411" s="168"/>
      <c r="RF411" s="168"/>
      <c r="RG411" s="168"/>
      <c r="RH411" s="168"/>
      <c r="RI411" s="168"/>
      <c r="RJ411" s="168"/>
      <c r="RK411" s="168"/>
      <c r="RL411" s="168"/>
      <c r="RM411" s="168"/>
      <c r="RN411" s="168"/>
      <c r="RO411" s="168"/>
      <c r="RP411" s="168"/>
      <c r="RQ411" s="168"/>
      <c r="RR411" s="168"/>
      <c r="RS411" s="168"/>
      <c r="RT411" s="168"/>
      <c r="RU411" s="168"/>
      <c r="RV411" s="168"/>
      <c r="RW411" s="168"/>
      <c r="RX411" s="168"/>
      <c r="RY411" s="168"/>
      <c r="RZ411" s="168"/>
      <c r="SA411" s="168"/>
      <c r="SB411" s="168"/>
      <c r="SC411" s="168"/>
      <c r="SD411" s="168"/>
      <c r="SE411" s="168"/>
      <c r="SF411" s="168"/>
      <c r="SG411" s="168"/>
      <c r="SH411" s="168"/>
      <c r="SI411" s="168"/>
      <c r="SJ411" s="168"/>
      <c r="SK411" s="168"/>
      <c r="SL411" s="168"/>
      <c r="SM411" s="168"/>
      <c r="SN411" s="168"/>
      <c r="SO411" s="168"/>
      <c r="SP411" s="168"/>
      <c r="SQ411" s="168"/>
      <c r="SR411" s="168"/>
      <c r="SS411" s="168"/>
      <c r="ST411" s="168"/>
      <c r="SU411" s="168"/>
      <c r="SV411" s="168"/>
      <c r="SW411" s="168"/>
      <c r="SX411" s="168"/>
      <c r="SY411" s="168"/>
      <c r="SZ411" s="168"/>
      <c r="TA411" s="168"/>
      <c r="TB411" s="168"/>
      <c r="TC411" s="168"/>
      <c r="TD411" s="168"/>
      <c r="TE411" s="168"/>
      <c r="TF411" s="168"/>
      <c r="TG411" s="168"/>
      <c r="TH411" s="168"/>
      <c r="TI411" s="168"/>
      <c r="TJ411" s="168"/>
      <c r="TK411" s="168"/>
      <c r="TL411" s="168"/>
      <c r="TM411" s="168"/>
      <c r="TN411" s="168"/>
      <c r="TO411" s="168"/>
      <c r="TP411" s="168"/>
      <c r="TQ411" s="168"/>
      <c r="TR411" s="168"/>
      <c r="TS411" s="168"/>
      <c r="TT411" s="168"/>
      <c r="TU411" s="168"/>
      <c r="TV411" s="168"/>
      <c r="TW411" s="168"/>
      <c r="TX411" s="168"/>
      <c r="TY411" s="168"/>
      <c r="TZ411" s="168"/>
      <c r="UA411" s="168"/>
      <c r="UB411" s="168"/>
      <c r="UC411" s="168"/>
      <c r="UD411" s="168"/>
      <c r="UE411" s="168"/>
      <c r="UF411" s="168"/>
      <c r="UG411" s="168"/>
      <c r="UH411" s="168"/>
      <c r="UI411" s="168"/>
      <c r="UJ411" s="168"/>
      <c r="UK411" s="168"/>
      <c r="UL411" s="168"/>
      <c r="UM411" s="168"/>
      <c r="UN411" s="168"/>
      <c r="UO411" s="168"/>
      <c r="UP411" s="168"/>
      <c r="UQ411" s="168"/>
      <c r="UR411" s="168"/>
      <c r="US411" s="168"/>
      <c r="UT411" s="168"/>
      <c r="UU411" s="168"/>
      <c r="UV411" s="168"/>
      <c r="UW411" s="168"/>
      <c r="UX411" s="168"/>
      <c r="UY411" s="168"/>
      <c r="UZ411" s="168"/>
      <c r="VA411" s="168"/>
      <c r="VB411" s="168"/>
      <c r="VC411" s="168"/>
      <c r="VD411" s="168"/>
      <c r="VE411" s="168"/>
      <c r="VF411" s="168"/>
      <c r="VG411" s="168"/>
      <c r="VH411" s="168"/>
      <c r="VI411" s="168"/>
      <c r="VJ411" s="168"/>
      <c r="VK411" s="168"/>
      <c r="VL411" s="168"/>
      <c r="VM411" s="168"/>
      <c r="VN411" s="168"/>
      <c r="VO411" s="168"/>
      <c r="VP411" s="168"/>
      <c r="VQ411" s="168"/>
      <c r="VR411" s="168"/>
      <c r="VS411" s="168"/>
      <c r="VT411" s="168"/>
      <c r="VU411" s="168"/>
      <c r="VV411" s="168"/>
      <c r="VW411" s="168"/>
      <c r="VX411" s="168"/>
      <c r="VY411" s="168"/>
      <c r="VZ411" s="168"/>
      <c r="WA411" s="168"/>
      <c r="WB411" s="168"/>
      <c r="WC411" s="168"/>
      <c r="WD411" s="168"/>
      <c r="WE411" s="168"/>
      <c r="WF411" s="168"/>
      <c r="WG411" s="168"/>
      <c r="WH411" s="168"/>
      <c r="WI411" s="168"/>
      <c r="WJ411" s="168"/>
      <c r="WK411" s="168"/>
      <c r="WL411" s="168"/>
      <c r="WM411" s="168"/>
      <c r="WN411" s="168"/>
      <c r="WO411" s="168"/>
      <c r="WP411" s="168"/>
      <c r="WQ411" s="168"/>
      <c r="WR411" s="168"/>
      <c r="WS411" s="168"/>
      <c r="WT411" s="168"/>
      <c r="WU411" s="168"/>
      <c r="WV411" s="168"/>
      <c r="WW411" s="168"/>
      <c r="WX411" s="168"/>
      <c r="WY411" s="168"/>
      <c r="WZ411" s="168"/>
      <c r="XA411" s="168"/>
      <c r="XB411" s="168"/>
      <c r="XC411" s="168"/>
      <c r="XD411" s="168"/>
      <c r="XE411" s="168"/>
      <c r="XF411" s="168"/>
      <c r="XG411" s="168"/>
      <c r="XH411" s="168"/>
      <c r="XI411" s="168"/>
      <c r="XJ411" s="168"/>
      <c r="XK411" s="168"/>
      <c r="XL411" s="168"/>
      <c r="XM411" s="168"/>
      <c r="XN411" s="168"/>
      <c r="XO411" s="168"/>
      <c r="XP411" s="168"/>
      <c r="XQ411" s="168"/>
      <c r="XR411" s="168"/>
      <c r="XS411" s="168"/>
      <c r="XT411" s="168"/>
      <c r="XU411" s="168"/>
      <c r="XV411" s="168"/>
      <c r="XW411" s="168"/>
      <c r="XX411" s="168"/>
      <c r="XY411" s="168"/>
      <c r="XZ411" s="168"/>
      <c r="YA411" s="168"/>
      <c r="YB411" s="168"/>
      <c r="YC411" s="168"/>
      <c r="YD411" s="168"/>
      <c r="YE411" s="168"/>
      <c r="YF411" s="168"/>
      <c r="YG411" s="168"/>
      <c r="YH411" s="168"/>
      <c r="YI411" s="168"/>
      <c r="YJ411" s="168"/>
      <c r="YK411" s="168"/>
      <c r="YL411" s="168"/>
      <c r="YM411" s="168"/>
      <c r="YN411" s="168"/>
      <c r="YO411" s="168"/>
      <c r="YP411" s="168"/>
      <c r="YQ411" s="168"/>
      <c r="YR411" s="168"/>
      <c r="YS411" s="168"/>
      <c r="YT411" s="168"/>
      <c r="YU411" s="168"/>
      <c r="YV411" s="168"/>
      <c r="YW411" s="168"/>
      <c r="YX411" s="168"/>
      <c r="YY411" s="168"/>
      <c r="YZ411" s="168"/>
      <c r="ZA411" s="168"/>
      <c r="ZB411" s="168"/>
      <c r="ZC411" s="168"/>
      <c r="ZD411" s="168"/>
      <c r="ZE411" s="168"/>
      <c r="ZF411" s="168"/>
      <c r="ZG411" s="168"/>
      <c r="ZH411" s="168"/>
      <c r="ZI411" s="168"/>
      <c r="ZJ411" s="168"/>
      <c r="ZK411" s="168"/>
      <c r="ZL411" s="168"/>
      <c r="ZM411" s="168"/>
      <c r="ZN411" s="168"/>
      <c r="ZO411" s="168"/>
      <c r="ZP411" s="168"/>
      <c r="ZQ411" s="168"/>
      <c r="ZR411" s="168"/>
      <c r="ZS411" s="168"/>
      <c r="ZT411" s="168"/>
      <c r="ZU411" s="168"/>
      <c r="ZV411" s="168"/>
      <c r="ZW411" s="168"/>
      <c r="ZX411" s="168"/>
      <c r="ZY411" s="168"/>
      <c r="ZZ411" s="168"/>
      <c r="AAA411" s="168"/>
      <c r="AAB411" s="168"/>
      <c r="AAC411" s="168"/>
      <c r="AAD411" s="168"/>
      <c r="AAE411" s="168"/>
      <c r="AAF411" s="168"/>
      <c r="AAG411" s="168"/>
      <c r="AAH411" s="168"/>
      <c r="AAI411" s="168"/>
      <c r="AAJ411" s="168"/>
      <c r="AAK411" s="168"/>
      <c r="AAL411" s="168"/>
      <c r="AAM411" s="168"/>
      <c r="AAN411" s="168"/>
      <c r="AAO411" s="168"/>
      <c r="AAP411" s="168"/>
      <c r="AAQ411" s="168"/>
      <c r="AAR411" s="168"/>
      <c r="AAS411" s="168"/>
      <c r="AAT411" s="168"/>
      <c r="AAU411" s="168"/>
      <c r="AAV411" s="168"/>
      <c r="AAW411" s="168"/>
      <c r="AAX411" s="168"/>
      <c r="AAY411" s="168"/>
      <c r="AAZ411" s="168"/>
      <c r="ABA411" s="168"/>
      <c r="ABB411" s="168"/>
      <c r="ABC411" s="168"/>
      <c r="ABD411" s="168"/>
      <c r="ABE411" s="168"/>
      <c r="ABF411" s="168"/>
      <c r="ABG411" s="168"/>
      <c r="ABH411" s="168"/>
      <c r="ABI411" s="168"/>
      <c r="ABJ411" s="168"/>
      <c r="ABK411" s="168"/>
      <c r="ABL411" s="168"/>
      <c r="ABM411" s="168"/>
      <c r="ABN411" s="168"/>
      <c r="ABO411" s="168"/>
      <c r="ABP411" s="168"/>
      <c r="ABQ411" s="168"/>
      <c r="ABR411" s="168"/>
      <c r="ABS411" s="168"/>
      <c r="ABT411" s="168"/>
      <c r="ABU411" s="168"/>
      <c r="ABV411" s="168"/>
      <c r="ABW411" s="168"/>
      <c r="ABX411" s="168"/>
      <c r="ABY411" s="168"/>
      <c r="ABZ411" s="168"/>
      <c r="ACA411" s="168"/>
      <c r="ACB411" s="168"/>
      <c r="ACC411" s="168"/>
      <c r="ACD411" s="168"/>
      <c r="ACE411" s="168"/>
      <c r="ACF411" s="168"/>
      <c r="ACG411" s="168"/>
      <c r="ACH411" s="168"/>
      <c r="ACI411" s="168"/>
      <c r="ACJ411" s="168"/>
      <c r="ACK411" s="168"/>
      <c r="ACL411" s="168"/>
      <c r="ACM411" s="168"/>
      <c r="ACN411" s="168"/>
      <c r="ACO411" s="168"/>
      <c r="ACP411" s="168"/>
      <c r="ACQ411" s="168"/>
      <c r="ACR411" s="168"/>
      <c r="ACS411" s="168"/>
      <c r="ACT411" s="168"/>
      <c r="ACU411" s="168"/>
      <c r="ACV411" s="168"/>
      <c r="ACW411" s="168"/>
      <c r="ACX411" s="168"/>
      <c r="ACY411" s="168"/>
      <c r="ACZ411" s="168"/>
      <c r="ADA411" s="168"/>
      <c r="ADB411" s="168"/>
      <c r="ADC411" s="168"/>
      <c r="ADD411" s="168"/>
      <c r="ADE411" s="168"/>
      <c r="ADF411" s="168"/>
      <c r="ADG411" s="168"/>
      <c r="ADH411" s="168"/>
      <c r="ADI411" s="168"/>
      <c r="ADJ411" s="168"/>
      <c r="ADK411" s="168"/>
      <c r="ADL411" s="168"/>
      <c r="ADM411" s="168"/>
      <c r="ADN411" s="168"/>
      <c r="ADO411" s="168"/>
      <c r="ADP411" s="168"/>
      <c r="ADQ411" s="168"/>
      <c r="ADR411" s="168"/>
      <c r="ADS411" s="168"/>
      <c r="ADT411" s="168"/>
      <c r="ADU411" s="168"/>
      <c r="ADV411" s="168"/>
      <c r="ADW411" s="168"/>
      <c r="ADX411" s="168"/>
      <c r="ADY411" s="168"/>
      <c r="ADZ411" s="168"/>
      <c r="AEA411" s="168"/>
      <c r="AEB411" s="168"/>
      <c r="AEC411" s="168"/>
      <c r="AED411" s="168"/>
      <c r="AEE411" s="168"/>
      <c r="AEF411" s="168"/>
      <c r="AEG411" s="168"/>
      <c r="AEH411" s="168"/>
      <c r="AEI411" s="168"/>
      <c r="AEJ411" s="168"/>
      <c r="AEK411" s="168"/>
      <c r="AEL411" s="168"/>
      <c r="AEM411" s="168"/>
      <c r="AEN411" s="168"/>
      <c r="AEO411" s="168"/>
      <c r="AEP411" s="168"/>
      <c r="AEQ411" s="168"/>
      <c r="AER411" s="168"/>
      <c r="AES411" s="168"/>
      <c r="AET411" s="168"/>
      <c r="AEU411" s="168"/>
      <c r="AEV411" s="168"/>
      <c r="AEW411" s="168"/>
      <c r="AEX411" s="168"/>
      <c r="AEY411" s="168"/>
      <c r="AEZ411" s="168"/>
      <c r="AFA411" s="168"/>
      <c r="AFB411" s="168"/>
      <c r="AFC411" s="168"/>
      <c r="AFD411" s="168"/>
      <c r="AFE411" s="168"/>
      <c r="AFF411" s="168"/>
      <c r="AFG411" s="168"/>
      <c r="AFH411" s="168"/>
      <c r="AFI411" s="168"/>
      <c r="AFJ411" s="168"/>
      <c r="AFK411" s="168"/>
      <c r="AFL411" s="168"/>
      <c r="AFM411" s="168"/>
      <c r="AFN411" s="168"/>
      <c r="AFO411" s="168"/>
      <c r="AFP411" s="168"/>
      <c r="AFQ411" s="168"/>
      <c r="AFR411" s="168"/>
      <c r="AFS411" s="168"/>
      <c r="AFT411" s="168"/>
      <c r="AFU411" s="168"/>
      <c r="AFV411" s="168"/>
      <c r="AFW411" s="168"/>
      <c r="AFX411" s="168"/>
      <c r="AFY411" s="168"/>
      <c r="AFZ411" s="168"/>
      <c r="AGA411" s="168"/>
      <c r="AGB411" s="168"/>
      <c r="AGC411" s="168"/>
      <c r="AGD411" s="168"/>
      <c r="AGE411" s="168"/>
      <c r="AGF411" s="168"/>
      <c r="AGG411" s="168"/>
      <c r="AGH411" s="168"/>
      <c r="AGI411" s="168"/>
      <c r="AGJ411" s="168"/>
      <c r="AGK411" s="168"/>
      <c r="AGL411" s="168"/>
      <c r="AGM411" s="168"/>
      <c r="AGN411" s="168"/>
      <c r="AGO411" s="168"/>
      <c r="AGP411" s="168"/>
      <c r="AGQ411" s="168"/>
      <c r="AGR411" s="168"/>
      <c r="AGS411" s="168"/>
      <c r="AGT411" s="168"/>
      <c r="AGU411" s="168"/>
      <c r="AGV411" s="168"/>
      <c r="AGW411" s="168"/>
      <c r="AGX411" s="168"/>
      <c r="AGY411" s="168"/>
      <c r="AGZ411" s="168"/>
      <c r="AHA411" s="168"/>
      <c r="AHB411" s="168"/>
      <c r="AHC411" s="168"/>
      <c r="AHD411" s="168"/>
      <c r="AHE411" s="168"/>
      <c r="AHF411" s="168"/>
      <c r="AHG411" s="168"/>
      <c r="AHH411" s="168"/>
      <c r="AHI411" s="168"/>
      <c r="AHJ411" s="168"/>
      <c r="AHK411" s="168"/>
      <c r="AHL411" s="168"/>
      <c r="AHM411" s="168"/>
      <c r="AHN411" s="168"/>
      <c r="AHO411" s="168"/>
      <c r="AHP411" s="168"/>
      <c r="AHQ411" s="168"/>
      <c r="AHR411" s="168"/>
      <c r="AHS411" s="168"/>
      <c r="AHT411" s="168"/>
      <c r="AHU411" s="168"/>
      <c r="AHV411" s="168"/>
      <c r="AHW411" s="168"/>
      <c r="AHX411" s="168"/>
      <c r="AHY411" s="168"/>
      <c r="AHZ411" s="168"/>
      <c r="AIA411" s="168"/>
      <c r="AIB411" s="168"/>
      <c r="AIC411" s="168"/>
      <c r="AID411" s="168"/>
      <c r="AIE411" s="168"/>
      <c r="AIF411" s="168"/>
      <c r="AIG411" s="168"/>
      <c r="AIH411" s="168"/>
      <c r="AII411" s="168"/>
      <c r="AIJ411" s="168"/>
      <c r="AIK411" s="168"/>
      <c r="AIL411" s="168"/>
      <c r="AIM411" s="168"/>
      <c r="AIN411" s="168"/>
      <c r="AIO411" s="168"/>
      <c r="AIP411" s="168"/>
      <c r="AIQ411" s="168"/>
      <c r="AIR411" s="168"/>
      <c r="AIS411" s="168"/>
      <c r="AIT411" s="168"/>
      <c r="AIU411" s="168"/>
      <c r="AIV411" s="168"/>
      <c r="AIW411" s="168"/>
      <c r="AIX411" s="168"/>
      <c r="AIY411" s="168"/>
      <c r="AIZ411" s="168"/>
      <c r="AJA411" s="168"/>
      <c r="AJB411" s="168"/>
      <c r="AJC411" s="168"/>
      <c r="AJD411" s="168"/>
      <c r="AJE411" s="168"/>
      <c r="AJF411" s="168"/>
      <c r="AJG411" s="168"/>
      <c r="AJH411" s="168"/>
      <c r="AJI411" s="168"/>
      <c r="AJJ411" s="168"/>
      <c r="AJK411" s="168"/>
    </row>
    <row r="412" spans="1:948" s="33" customFormat="1" ht="12" x14ac:dyDescent="0.2">
      <c r="A412" s="186" t="s">
        <v>3777</v>
      </c>
      <c r="B412" s="289" t="s">
        <v>61</v>
      </c>
      <c r="C412" s="170" t="s">
        <v>1244</v>
      </c>
      <c r="D412" s="186" t="s">
        <v>3784</v>
      </c>
      <c r="E412" s="186" t="s">
        <v>3785</v>
      </c>
      <c r="F412" s="186">
        <v>773</v>
      </c>
      <c r="G412" s="290">
        <v>42921</v>
      </c>
      <c r="H412" s="186" t="s">
        <v>3779</v>
      </c>
      <c r="I412" s="186" t="s">
        <v>3780</v>
      </c>
      <c r="J412" s="186" t="s">
        <v>15</v>
      </c>
      <c r="K412" s="187"/>
      <c r="L412" s="189">
        <v>3294.3999999999996</v>
      </c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168"/>
      <c r="BD412" s="168"/>
      <c r="BE412" s="168"/>
      <c r="BF412" s="168"/>
      <c r="BG412" s="168"/>
      <c r="BH412" s="168"/>
      <c r="BI412" s="168"/>
      <c r="BJ412" s="168"/>
      <c r="BK412" s="168"/>
      <c r="BL412" s="168"/>
      <c r="BM412" s="168"/>
      <c r="BN412" s="168"/>
      <c r="BO412" s="168"/>
      <c r="BP412" s="168"/>
      <c r="BQ412" s="168"/>
      <c r="BR412" s="168"/>
      <c r="BS412" s="168"/>
      <c r="BT412" s="168"/>
      <c r="BU412" s="168"/>
      <c r="BV412" s="168"/>
      <c r="BW412" s="168"/>
      <c r="BX412" s="168"/>
      <c r="BY412" s="168"/>
      <c r="BZ412" s="168"/>
      <c r="CA412" s="168"/>
      <c r="CB412" s="168"/>
      <c r="CC412" s="168"/>
      <c r="CD412" s="168"/>
      <c r="CE412" s="168"/>
      <c r="CF412" s="168"/>
      <c r="CG412" s="168"/>
      <c r="CH412" s="168"/>
      <c r="CI412" s="168"/>
      <c r="CJ412" s="168"/>
      <c r="CK412" s="168"/>
      <c r="CL412" s="168"/>
      <c r="CM412" s="168"/>
      <c r="CN412" s="168"/>
      <c r="CO412" s="168"/>
      <c r="CP412" s="168"/>
      <c r="CQ412" s="168"/>
      <c r="CR412" s="168"/>
      <c r="CS412" s="168"/>
      <c r="CT412" s="168"/>
      <c r="CU412" s="168"/>
      <c r="CV412" s="168"/>
      <c r="CW412" s="168"/>
      <c r="CX412" s="168"/>
      <c r="CY412" s="168"/>
      <c r="CZ412" s="168"/>
      <c r="DA412" s="168"/>
      <c r="DB412" s="168"/>
      <c r="DC412" s="168"/>
      <c r="DD412" s="168"/>
      <c r="DE412" s="168"/>
      <c r="DF412" s="168"/>
      <c r="DG412" s="168"/>
      <c r="DH412" s="168"/>
      <c r="DI412" s="168"/>
      <c r="DJ412" s="168"/>
      <c r="DK412" s="168"/>
      <c r="DL412" s="168"/>
      <c r="DM412" s="168"/>
      <c r="DN412" s="168"/>
      <c r="DO412" s="168"/>
      <c r="DP412" s="168"/>
      <c r="DQ412" s="168"/>
      <c r="DR412" s="168"/>
      <c r="DS412" s="168"/>
      <c r="DT412" s="168"/>
      <c r="DU412" s="168"/>
      <c r="DV412" s="168"/>
      <c r="DW412" s="168"/>
      <c r="DX412" s="168"/>
      <c r="DY412" s="168"/>
      <c r="DZ412" s="168"/>
      <c r="EA412" s="168"/>
      <c r="EB412" s="168"/>
      <c r="EC412" s="168"/>
      <c r="ED412" s="168"/>
      <c r="EE412" s="168"/>
      <c r="EF412" s="168"/>
      <c r="EG412" s="168"/>
      <c r="EH412" s="168"/>
      <c r="EI412" s="168"/>
      <c r="EJ412" s="168"/>
      <c r="EK412" s="168"/>
      <c r="EL412" s="168"/>
      <c r="EM412" s="168"/>
      <c r="EN412" s="168"/>
      <c r="EO412" s="168"/>
      <c r="EP412" s="168"/>
      <c r="EQ412" s="168"/>
      <c r="ER412" s="168"/>
      <c r="ES412" s="168"/>
      <c r="ET412" s="168"/>
      <c r="EU412" s="168"/>
      <c r="EV412" s="168"/>
      <c r="EW412" s="168"/>
      <c r="EX412" s="168"/>
      <c r="EY412" s="168"/>
      <c r="EZ412" s="168"/>
      <c r="FA412" s="168"/>
      <c r="FB412" s="168"/>
      <c r="FC412" s="168"/>
      <c r="FD412" s="168"/>
      <c r="FE412" s="168"/>
      <c r="FF412" s="168"/>
      <c r="FG412" s="168"/>
      <c r="FH412" s="168"/>
      <c r="FI412" s="168"/>
      <c r="FJ412" s="168"/>
      <c r="FK412" s="168"/>
      <c r="FL412" s="168"/>
      <c r="FM412" s="168"/>
      <c r="FN412" s="168"/>
      <c r="FO412" s="168"/>
      <c r="FP412" s="168"/>
      <c r="FQ412" s="168"/>
      <c r="FR412" s="168"/>
      <c r="FS412" s="168"/>
      <c r="FT412" s="168"/>
      <c r="FU412" s="168"/>
      <c r="FV412" s="168"/>
      <c r="FW412" s="168"/>
      <c r="FX412" s="168"/>
      <c r="FY412" s="168"/>
      <c r="FZ412" s="168"/>
      <c r="GA412" s="168"/>
      <c r="GB412" s="168"/>
      <c r="GC412" s="168"/>
      <c r="GD412" s="168"/>
      <c r="GE412" s="168"/>
      <c r="GF412" s="168"/>
      <c r="GG412" s="168"/>
      <c r="GH412" s="168"/>
      <c r="GI412" s="168"/>
      <c r="GJ412" s="168"/>
      <c r="GK412" s="168"/>
      <c r="GL412" s="168"/>
      <c r="GM412" s="168"/>
      <c r="GN412" s="168"/>
      <c r="GO412" s="168"/>
      <c r="GP412" s="168"/>
      <c r="GQ412" s="168"/>
      <c r="GR412" s="168"/>
      <c r="GS412" s="168"/>
      <c r="GT412" s="168"/>
      <c r="GU412" s="168"/>
      <c r="GV412" s="168"/>
      <c r="GW412" s="168"/>
      <c r="GX412" s="168"/>
      <c r="GY412" s="168"/>
      <c r="GZ412" s="168"/>
      <c r="HA412" s="168"/>
      <c r="HB412" s="168"/>
      <c r="HC412" s="168"/>
      <c r="HD412" s="168"/>
      <c r="HE412" s="168"/>
      <c r="HF412" s="168"/>
      <c r="HG412" s="168"/>
      <c r="HH412" s="168"/>
      <c r="HI412" s="168"/>
      <c r="HJ412" s="168"/>
      <c r="HK412" s="168"/>
      <c r="HL412" s="168"/>
      <c r="HM412" s="168"/>
      <c r="HN412" s="168"/>
      <c r="HO412" s="168"/>
      <c r="HP412" s="168"/>
      <c r="HQ412" s="168"/>
      <c r="HR412" s="168"/>
      <c r="HS412" s="168"/>
      <c r="HT412" s="168"/>
      <c r="HU412" s="168"/>
      <c r="HV412" s="168"/>
      <c r="HW412" s="168"/>
      <c r="HX412" s="168"/>
      <c r="HY412" s="168"/>
      <c r="HZ412" s="168"/>
      <c r="IA412" s="168"/>
      <c r="IB412" s="168"/>
      <c r="IC412" s="168"/>
      <c r="ID412" s="168"/>
      <c r="IE412" s="168"/>
      <c r="IF412" s="168"/>
      <c r="IG412" s="168"/>
      <c r="IH412" s="168"/>
      <c r="II412" s="168"/>
      <c r="IJ412" s="168"/>
      <c r="IK412" s="168"/>
      <c r="IL412" s="168"/>
      <c r="IM412" s="168"/>
      <c r="IN412" s="168"/>
      <c r="IO412" s="168"/>
      <c r="IP412" s="168"/>
      <c r="IQ412" s="168"/>
      <c r="IR412" s="168"/>
      <c r="IS412" s="168"/>
      <c r="IT412" s="168"/>
      <c r="IU412" s="168"/>
      <c r="IV412" s="168"/>
      <c r="IW412" s="168"/>
      <c r="IX412" s="168"/>
      <c r="IY412" s="168"/>
      <c r="IZ412" s="168"/>
      <c r="JA412" s="168"/>
      <c r="JB412" s="168"/>
      <c r="JC412" s="168"/>
      <c r="JD412" s="168"/>
      <c r="JE412" s="168"/>
      <c r="JF412" s="168"/>
      <c r="JG412" s="168"/>
      <c r="JH412" s="168"/>
      <c r="JI412" s="168"/>
      <c r="JJ412" s="168"/>
      <c r="JK412" s="168"/>
      <c r="JL412" s="168"/>
      <c r="JM412" s="168"/>
      <c r="JN412" s="168"/>
      <c r="JO412" s="168"/>
      <c r="JP412" s="168"/>
      <c r="JQ412" s="168"/>
      <c r="JR412" s="168"/>
      <c r="JS412" s="168"/>
      <c r="JT412" s="168"/>
      <c r="JU412" s="168"/>
      <c r="JV412" s="168"/>
      <c r="JW412" s="168"/>
      <c r="JX412" s="168"/>
      <c r="JY412" s="168"/>
      <c r="JZ412" s="168"/>
      <c r="KA412" s="168"/>
      <c r="KB412" s="168"/>
      <c r="KC412" s="168"/>
      <c r="KD412" s="168"/>
      <c r="KE412" s="168"/>
      <c r="KF412" s="168"/>
      <c r="KG412" s="168"/>
      <c r="KH412" s="168"/>
      <c r="KI412" s="168"/>
      <c r="KJ412" s="168"/>
      <c r="KK412" s="168"/>
      <c r="KL412" s="168"/>
      <c r="KM412" s="168"/>
      <c r="KN412" s="168"/>
      <c r="KO412" s="168"/>
      <c r="KP412" s="168"/>
      <c r="KQ412" s="168"/>
      <c r="KR412" s="168"/>
      <c r="KS412" s="168"/>
      <c r="KT412" s="168"/>
      <c r="KU412" s="168"/>
      <c r="KV412" s="168"/>
      <c r="KW412" s="168"/>
      <c r="KX412" s="168"/>
      <c r="KY412" s="168"/>
      <c r="KZ412" s="168"/>
      <c r="LA412" s="168"/>
      <c r="LB412" s="168"/>
      <c r="LC412" s="168"/>
      <c r="LD412" s="168"/>
      <c r="LE412" s="168"/>
      <c r="LF412" s="168"/>
      <c r="LG412" s="168"/>
      <c r="LH412" s="168"/>
      <c r="LI412" s="168"/>
      <c r="LJ412" s="168"/>
      <c r="LK412" s="168"/>
      <c r="LL412" s="168"/>
      <c r="LM412" s="168"/>
      <c r="LN412" s="168"/>
      <c r="LO412" s="168"/>
      <c r="LP412" s="168"/>
      <c r="LQ412" s="168"/>
      <c r="LR412" s="168"/>
      <c r="LS412" s="168"/>
      <c r="LT412" s="168"/>
      <c r="LU412" s="168"/>
      <c r="LV412" s="168"/>
      <c r="LW412" s="168"/>
      <c r="LX412" s="168"/>
      <c r="LY412" s="168"/>
      <c r="LZ412" s="168"/>
      <c r="MA412" s="168"/>
      <c r="MB412" s="168"/>
      <c r="MC412" s="168"/>
      <c r="MD412" s="168"/>
      <c r="ME412" s="168"/>
      <c r="MF412" s="168"/>
      <c r="MG412" s="168"/>
      <c r="MH412" s="168"/>
      <c r="MI412" s="168"/>
      <c r="MJ412" s="168"/>
      <c r="MK412" s="168"/>
      <c r="ML412" s="168"/>
      <c r="MM412" s="168"/>
      <c r="MN412" s="168"/>
      <c r="MO412" s="168"/>
      <c r="MP412" s="168"/>
      <c r="MQ412" s="168"/>
      <c r="MR412" s="168"/>
      <c r="MS412" s="168"/>
      <c r="MT412" s="168"/>
      <c r="MU412" s="168"/>
      <c r="MV412" s="168"/>
      <c r="MW412" s="168"/>
      <c r="MX412" s="168"/>
      <c r="MY412" s="168"/>
      <c r="MZ412" s="168"/>
      <c r="NA412" s="168"/>
      <c r="NB412" s="168"/>
      <c r="NC412" s="168"/>
      <c r="ND412" s="168"/>
      <c r="NE412" s="168"/>
      <c r="NF412" s="168"/>
      <c r="NG412" s="168"/>
      <c r="NH412" s="168"/>
      <c r="NI412" s="168"/>
      <c r="NJ412" s="168"/>
      <c r="NK412" s="168"/>
      <c r="NL412" s="168"/>
      <c r="NM412" s="168"/>
      <c r="NN412" s="168"/>
      <c r="NO412" s="168"/>
      <c r="NP412" s="168"/>
      <c r="NQ412" s="168"/>
      <c r="NR412" s="168"/>
      <c r="NS412" s="168"/>
      <c r="NT412" s="168"/>
      <c r="NU412" s="168"/>
      <c r="NV412" s="168"/>
      <c r="NW412" s="168"/>
      <c r="NX412" s="168"/>
      <c r="NY412" s="168"/>
      <c r="NZ412" s="168"/>
      <c r="OA412" s="168"/>
      <c r="OB412" s="168"/>
      <c r="OC412" s="168"/>
      <c r="OD412" s="168"/>
      <c r="OE412" s="168"/>
      <c r="OF412" s="168"/>
      <c r="OG412" s="168"/>
      <c r="OH412" s="168"/>
      <c r="OI412" s="168"/>
      <c r="OJ412" s="168"/>
      <c r="OK412" s="168"/>
      <c r="OL412" s="168"/>
      <c r="OM412" s="168"/>
      <c r="ON412" s="168"/>
      <c r="OO412" s="168"/>
      <c r="OP412" s="168"/>
      <c r="OQ412" s="168"/>
      <c r="OR412" s="168"/>
      <c r="OS412" s="168"/>
      <c r="OT412" s="168"/>
      <c r="OU412" s="168"/>
      <c r="OV412" s="168"/>
      <c r="OW412" s="168"/>
      <c r="OX412" s="168"/>
      <c r="OY412" s="168"/>
      <c r="OZ412" s="168"/>
      <c r="PA412" s="168"/>
      <c r="PB412" s="168"/>
      <c r="PC412" s="168"/>
      <c r="PD412" s="168"/>
      <c r="PE412" s="168"/>
      <c r="PF412" s="168"/>
      <c r="PG412" s="168"/>
      <c r="PH412" s="168"/>
      <c r="PI412" s="168"/>
      <c r="PJ412" s="168"/>
      <c r="PK412" s="168"/>
      <c r="PL412" s="168"/>
      <c r="PM412" s="168"/>
      <c r="PN412" s="168"/>
      <c r="PO412" s="168"/>
      <c r="PP412" s="168"/>
      <c r="PQ412" s="168"/>
      <c r="PR412" s="168"/>
      <c r="PS412" s="168"/>
      <c r="PT412" s="168"/>
      <c r="PU412" s="168"/>
      <c r="PV412" s="168"/>
      <c r="PW412" s="168"/>
      <c r="PX412" s="168"/>
      <c r="PY412" s="168"/>
      <c r="PZ412" s="168"/>
      <c r="QA412" s="168"/>
      <c r="QB412" s="168"/>
      <c r="QC412" s="168"/>
      <c r="QD412" s="168"/>
      <c r="QE412" s="168"/>
      <c r="QF412" s="168"/>
      <c r="QG412" s="168"/>
      <c r="QH412" s="168"/>
      <c r="QI412" s="168"/>
      <c r="QJ412" s="168"/>
      <c r="QK412" s="168"/>
      <c r="QL412" s="168"/>
      <c r="QM412" s="168"/>
      <c r="QN412" s="168"/>
      <c r="QO412" s="168"/>
      <c r="QP412" s="168"/>
      <c r="QQ412" s="168"/>
      <c r="QR412" s="168"/>
      <c r="QS412" s="168"/>
      <c r="QT412" s="168"/>
      <c r="QU412" s="168"/>
      <c r="QV412" s="168"/>
      <c r="QW412" s="168"/>
      <c r="QX412" s="168"/>
      <c r="QY412" s="168"/>
      <c r="QZ412" s="168"/>
      <c r="RA412" s="168"/>
      <c r="RB412" s="168"/>
      <c r="RC412" s="168"/>
      <c r="RD412" s="168"/>
      <c r="RE412" s="168"/>
      <c r="RF412" s="168"/>
      <c r="RG412" s="168"/>
      <c r="RH412" s="168"/>
      <c r="RI412" s="168"/>
      <c r="RJ412" s="168"/>
      <c r="RK412" s="168"/>
      <c r="RL412" s="168"/>
      <c r="RM412" s="168"/>
      <c r="RN412" s="168"/>
      <c r="RO412" s="168"/>
      <c r="RP412" s="168"/>
      <c r="RQ412" s="168"/>
      <c r="RR412" s="168"/>
      <c r="RS412" s="168"/>
      <c r="RT412" s="168"/>
      <c r="RU412" s="168"/>
      <c r="RV412" s="168"/>
      <c r="RW412" s="168"/>
      <c r="RX412" s="168"/>
      <c r="RY412" s="168"/>
      <c r="RZ412" s="168"/>
      <c r="SA412" s="168"/>
      <c r="SB412" s="168"/>
      <c r="SC412" s="168"/>
      <c r="SD412" s="168"/>
      <c r="SE412" s="168"/>
      <c r="SF412" s="168"/>
      <c r="SG412" s="168"/>
      <c r="SH412" s="168"/>
      <c r="SI412" s="168"/>
      <c r="SJ412" s="168"/>
      <c r="SK412" s="168"/>
      <c r="SL412" s="168"/>
      <c r="SM412" s="168"/>
      <c r="SN412" s="168"/>
      <c r="SO412" s="168"/>
      <c r="SP412" s="168"/>
      <c r="SQ412" s="168"/>
      <c r="SR412" s="168"/>
      <c r="SS412" s="168"/>
      <c r="ST412" s="168"/>
      <c r="SU412" s="168"/>
      <c r="SV412" s="168"/>
      <c r="SW412" s="168"/>
      <c r="SX412" s="168"/>
      <c r="SY412" s="168"/>
      <c r="SZ412" s="168"/>
      <c r="TA412" s="168"/>
      <c r="TB412" s="168"/>
      <c r="TC412" s="168"/>
      <c r="TD412" s="168"/>
      <c r="TE412" s="168"/>
      <c r="TF412" s="168"/>
      <c r="TG412" s="168"/>
      <c r="TH412" s="168"/>
      <c r="TI412" s="168"/>
      <c r="TJ412" s="168"/>
      <c r="TK412" s="168"/>
      <c r="TL412" s="168"/>
      <c r="TM412" s="168"/>
      <c r="TN412" s="168"/>
      <c r="TO412" s="168"/>
      <c r="TP412" s="168"/>
      <c r="TQ412" s="168"/>
      <c r="TR412" s="168"/>
      <c r="TS412" s="168"/>
      <c r="TT412" s="168"/>
      <c r="TU412" s="168"/>
      <c r="TV412" s="168"/>
      <c r="TW412" s="168"/>
      <c r="TX412" s="168"/>
      <c r="TY412" s="168"/>
      <c r="TZ412" s="168"/>
      <c r="UA412" s="168"/>
      <c r="UB412" s="168"/>
      <c r="UC412" s="168"/>
      <c r="UD412" s="168"/>
      <c r="UE412" s="168"/>
      <c r="UF412" s="168"/>
      <c r="UG412" s="168"/>
      <c r="UH412" s="168"/>
      <c r="UI412" s="168"/>
      <c r="UJ412" s="168"/>
      <c r="UK412" s="168"/>
      <c r="UL412" s="168"/>
      <c r="UM412" s="168"/>
      <c r="UN412" s="168"/>
      <c r="UO412" s="168"/>
      <c r="UP412" s="168"/>
      <c r="UQ412" s="168"/>
      <c r="UR412" s="168"/>
      <c r="US412" s="168"/>
      <c r="UT412" s="168"/>
      <c r="UU412" s="168"/>
      <c r="UV412" s="168"/>
      <c r="UW412" s="168"/>
      <c r="UX412" s="168"/>
      <c r="UY412" s="168"/>
      <c r="UZ412" s="168"/>
      <c r="VA412" s="168"/>
      <c r="VB412" s="168"/>
      <c r="VC412" s="168"/>
      <c r="VD412" s="168"/>
      <c r="VE412" s="168"/>
      <c r="VF412" s="168"/>
      <c r="VG412" s="168"/>
      <c r="VH412" s="168"/>
      <c r="VI412" s="168"/>
      <c r="VJ412" s="168"/>
      <c r="VK412" s="168"/>
      <c r="VL412" s="168"/>
      <c r="VM412" s="168"/>
      <c r="VN412" s="168"/>
      <c r="VO412" s="168"/>
      <c r="VP412" s="168"/>
      <c r="VQ412" s="168"/>
      <c r="VR412" s="168"/>
      <c r="VS412" s="168"/>
      <c r="VT412" s="168"/>
      <c r="VU412" s="168"/>
      <c r="VV412" s="168"/>
      <c r="VW412" s="168"/>
      <c r="VX412" s="168"/>
      <c r="VY412" s="168"/>
      <c r="VZ412" s="168"/>
      <c r="WA412" s="168"/>
      <c r="WB412" s="168"/>
      <c r="WC412" s="168"/>
      <c r="WD412" s="168"/>
      <c r="WE412" s="168"/>
      <c r="WF412" s="168"/>
      <c r="WG412" s="168"/>
      <c r="WH412" s="168"/>
      <c r="WI412" s="168"/>
      <c r="WJ412" s="168"/>
      <c r="WK412" s="168"/>
      <c r="WL412" s="168"/>
      <c r="WM412" s="168"/>
      <c r="WN412" s="168"/>
      <c r="WO412" s="168"/>
      <c r="WP412" s="168"/>
      <c r="WQ412" s="168"/>
      <c r="WR412" s="168"/>
      <c r="WS412" s="168"/>
      <c r="WT412" s="168"/>
      <c r="WU412" s="168"/>
      <c r="WV412" s="168"/>
      <c r="WW412" s="168"/>
      <c r="WX412" s="168"/>
      <c r="WY412" s="168"/>
      <c r="WZ412" s="168"/>
      <c r="XA412" s="168"/>
      <c r="XB412" s="168"/>
      <c r="XC412" s="168"/>
      <c r="XD412" s="168"/>
      <c r="XE412" s="168"/>
      <c r="XF412" s="168"/>
      <c r="XG412" s="168"/>
      <c r="XH412" s="168"/>
      <c r="XI412" s="168"/>
      <c r="XJ412" s="168"/>
      <c r="XK412" s="168"/>
      <c r="XL412" s="168"/>
      <c r="XM412" s="168"/>
      <c r="XN412" s="168"/>
      <c r="XO412" s="168"/>
      <c r="XP412" s="168"/>
      <c r="XQ412" s="168"/>
      <c r="XR412" s="168"/>
      <c r="XS412" s="168"/>
      <c r="XT412" s="168"/>
      <c r="XU412" s="168"/>
      <c r="XV412" s="168"/>
      <c r="XW412" s="168"/>
      <c r="XX412" s="168"/>
      <c r="XY412" s="168"/>
      <c r="XZ412" s="168"/>
      <c r="YA412" s="168"/>
      <c r="YB412" s="168"/>
      <c r="YC412" s="168"/>
      <c r="YD412" s="168"/>
      <c r="YE412" s="168"/>
      <c r="YF412" s="168"/>
      <c r="YG412" s="168"/>
      <c r="YH412" s="168"/>
      <c r="YI412" s="168"/>
      <c r="YJ412" s="168"/>
      <c r="YK412" s="168"/>
      <c r="YL412" s="168"/>
      <c r="YM412" s="168"/>
      <c r="YN412" s="168"/>
      <c r="YO412" s="168"/>
      <c r="YP412" s="168"/>
      <c r="YQ412" s="168"/>
      <c r="YR412" s="168"/>
      <c r="YS412" s="168"/>
      <c r="YT412" s="168"/>
      <c r="YU412" s="168"/>
      <c r="YV412" s="168"/>
      <c r="YW412" s="168"/>
      <c r="YX412" s="168"/>
      <c r="YY412" s="168"/>
      <c r="YZ412" s="168"/>
      <c r="ZA412" s="168"/>
      <c r="ZB412" s="168"/>
      <c r="ZC412" s="168"/>
      <c r="ZD412" s="168"/>
      <c r="ZE412" s="168"/>
      <c r="ZF412" s="168"/>
      <c r="ZG412" s="168"/>
      <c r="ZH412" s="168"/>
      <c r="ZI412" s="168"/>
      <c r="ZJ412" s="168"/>
      <c r="ZK412" s="168"/>
      <c r="ZL412" s="168"/>
      <c r="ZM412" s="168"/>
      <c r="ZN412" s="168"/>
      <c r="ZO412" s="168"/>
      <c r="ZP412" s="168"/>
      <c r="ZQ412" s="168"/>
      <c r="ZR412" s="168"/>
      <c r="ZS412" s="168"/>
      <c r="ZT412" s="168"/>
      <c r="ZU412" s="168"/>
      <c r="ZV412" s="168"/>
      <c r="ZW412" s="168"/>
      <c r="ZX412" s="168"/>
      <c r="ZY412" s="168"/>
      <c r="ZZ412" s="168"/>
      <c r="AAA412" s="168"/>
      <c r="AAB412" s="168"/>
      <c r="AAC412" s="168"/>
      <c r="AAD412" s="168"/>
      <c r="AAE412" s="168"/>
      <c r="AAF412" s="168"/>
      <c r="AAG412" s="168"/>
      <c r="AAH412" s="168"/>
      <c r="AAI412" s="168"/>
      <c r="AAJ412" s="168"/>
      <c r="AAK412" s="168"/>
      <c r="AAL412" s="168"/>
      <c r="AAM412" s="168"/>
      <c r="AAN412" s="168"/>
      <c r="AAO412" s="168"/>
      <c r="AAP412" s="168"/>
      <c r="AAQ412" s="168"/>
      <c r="AAR412" s="168"/>
      <c r="AAS412" s="168"/>
      <c r="AAT412" s="168"/>
      <c r="AAU412" s="168"/>
      <c r="AAV412" s="168"/>
      <c r="AAW412" s="168"/>
      <c r="AAX412" s="168"/>
      <c r="AAY412" s="168"/>
      <c r="AAZ412" s="168"/>
      <c r="ABA412" s="168"/>
      <c r="ABB412" s="168"/>
      <c r="ABC412" s="168"/>
      <c r="ABD412" s="168"/>
      <c r="ABE412" s="168"/>
      <c r="ABF412" s="168"/>
      <c r="ABG412" s="168"/>
      <c r="ABH412" s="168"/>
      <c r="ABI412" s="168"/>
      <c r="ABJ412" s="168"/>
      <c r="ABK412" s="168"/>
      <c r="ABL412" s="168"/>
      <c r="ABM412" s="168"/>
      <c r="ABN412" s="168"/>
      <c r="ABO412" s="168"/>
      <c r="ABP412" s="168"/>
      <c r="ABQ412" s="168"/>
      <c r="ABR412" s="168"/>
      <c r="ABS412" s="168"/>
      <c r="ABT412" s="168"/>
      <c r="ABU412" s="168"/>
      <c r="ABV412" s="168"/>
      <c r="ABW412" s="168"/>
      <c r="ABX412" s="168"/>
      <c r="ABY412" s="168"/>
      <c r="ABZ412" s="168"/>
      <c r="ACA412" s="168"/>
      <c r="ACB412" s="168"/>
      <c r="ACC412" s="168"/>
      <c r="ACD412" s="168"/>
      <c r="ACE412" s="168"/>
      <c r="ACF412" s="168"/>
      <c r="ACG412" s="168"/>
      <c r="ACH412" s="168"/>
      <c r="ACI412" s="168"/>
      <c r="ACJ412" s="168"/>
      <c r="ACK412" s="168"/>
      <c r="ACL412" s="168"/>
      <c r="ACM412" s="168"/>
      <c r="ACN412" s="168"/>
      <c r="ACO412" s="168"/>
      <c r="ACP412" s="168"/>
      <c r="ACQ412" s="168"/>
      <c r="ACR412" s="168"/>
      <c r="ACS412" s="168"/>
      <c r="ACT412" s="168"/>
      <c r="ACU412" s="168"/>
      <c r="ACV412" s="168"/>
      <c r="ACW412" s="168"/>
      <c r="ACX412" s="168"/>
      <c r="ACY412" s="168"/>
      <c r="ACZ412" s="168"/>
      <c r="ADA412" s="168"/>
      <c r="ADB412" s="168"/>
      <c r="ADC412" s="168"/>
      <c r="ADD412" s="168"/>
      <c r="ADE412" s="168"/>
      <c r="ADF412" s="168"/>
      <c r="ADG412" s="168"/>
      <c r="ADH412" s="168"/>
      <c r="ADI412" s="168"/>
      <c r="ADJ412" s="168"/>
      <c r="ADK412" s="168"/>
      <c r="ADL412" s="168"/>
      <c r="ADM412" s="168"/>
      <c r="ADN412" s="168"/>
      <c r="ADO412" s="168"/>
      <c r="ADP412" s="168"/>
      <c r="ADQ412" s="168"/>
      <c r="ADR412" s="168"/>
      <c r="ADS412" s="168"/>
      <c r="ADT412" s="168"/>
      <c r="ADU412" s="168"/>
      <c r="ADV412" s="168"/>
      <c r="ADW412" s="168"/>
      <c r="ADX412" s="168"/>
      <c r="ADY412" s="168"/>
      <c r="ADZ412" s="168"/>
      <c r="AEA412" s="168"/>
      <c r="AEB412" s="168"/>
      <c r="AEC412" s="168"/>
      <c r="AED412" s="168"/>
      <c r="AEE412" s="168"/>
      <c r="AEF412" s="168"/>
      <c r="AEG412" s="168"/>
      <c r="AEH412" s="168"/>
      <c r="AEI412" s="168"/>
      <c r="AEJ412" s="168"/>
      <c r="AEK412" s="168"/>
      <c r="AEL412" s="168"/>
      <c r="AEM412" s="168"/>
      <c r="AEN412" s="168"/>
      <c r="AEO412" s="168"/>
      <c r="AEP412" s="168"/>
      <c r="AEQ412" s="168"/>
      <c r="AER412" s="168"/>
      <c r="AES412" s="168"/>
      <c r="AET412" s="168"/>
      <c r="AEU412" s="168"/>
      <c r="AEV412" s="168"/>
      <c r="AEW412" s="168"/>
      <c r="AEX412" s="168"/>
      <c r="AEY412" s="168"/>
      <c r="AEZ412" s="168"/>
      <c r="AFA412" s="168"/>
      <c r="AFB412" s="168"/>
      <c r="AFC412" s="168"/>
      <c r="AFD412" s="168"/>
      <c r="AFE412" s="168"/>
      <c r="AFF412" s="168"/>
      <c r="AFG412" s="168"/>
      <c r="AFH412" s="168"/>
      <c r="AFI412" s="168"/>
      <c r="AFJ412" s="168"/>
      <c r="AFK412" s="168"/>
      <c r="AFL412" s="168"/>
      <c r="AFM412" s="168"/>
      <c r="AFN412" s="168"/>
      <c r="AFO412" s="168"/>
      <c r="AFP412" s="168"/>
      <c r="AFQ412" s="168"/>
      <c r="AFR412" s="168"/>
      <c r="AFS412" s="168"/>
      <c r="AFT412" s="168"/>
      <c r="AFU412" s="168"/>
      <c r="AFV412" s="168"/>
      <c r="AFW412" s="168"/>
      <c r="AFX412" s="168"/>
      <c r="AFY412" s="168"/>
      <c r="AFZ412" s="168"/>
      <c r="AGA412" s="168"/>
      <c r="AGB412" s="168"/>
      <c r="AGC412" s="168"/>
      <c r="AGD412" s="168"/>
      <c r="AGE412" s="168"/>
      <c r="AGF412" s="168"/>
      <c r="AGG412" s="168"/>
      <c r="AGH412" s="168"/>
      <c r="AGI412" s="168"/>
      <c r="AGJ412" s="168"/>
      <c r="AGK412" s="168"/>
      <c r="AGL412" s="168"/>
      <c r="AGM412" s="168"/>
      <c r="AGN412" s="168"/>
      <c r="AGO412" s="168"/>
      <c r="AGP412" s="168"/>
      <c r="AGQ412" s="168"/>
      <c r="AGR412" s="168"/>
      <c r="AGS412" s="168"/>
      <c r="AGT412" s="168"/>
      <c r="AGU412" s="168"/>
      <c r="AGV412" s="168"/>
      <c r="AGW412" s="168"/>
      <c r="AGX412" s="168"/>
      <c r="AGY412" s="168"/>
      <c r="AGZ412" s="168"/>
      <c r="AHA412" s="168"/>
      <c r="AHB412" s="168"/>
      <c r="AHC412" s="168"/>
      <c r="AHD412" s="168"/>
      <c r="AHE412" s="168"/>
      <c r="AHF412" s="168"/>
      <c r="AHG412" s="168"/>
      <c r="AHH412" s="168"/>
      <c r="AHI412" s="168"/>
      <c r="AHJ412" s="168"/>
      <c r="AHK412" s="168"/>
      <c r="AHL412" s="168"/>
      <c r="AHM412" s="168"/>
      <c r="AHN412" s="168"/>
      <c r="AHO412" s="168"/>
      <c r="AHP412" s="168"/>
      <c r="AHQ412" s="168"/>
      <c r="AHR412" s="168"/>
      <c r="AHS412" s="168"/>
      <c r="AHT412" s="168"/>
      <c r="AHU412" s="168"/>
      <c r="AHV412" s="168"/>
      <c r="AHW412" s="168"/>
      <c r="AHX412" s="168"/>
      <c r="AHY412" s="168"/>
      <c r="AHZ412" s="168"/>
      <c r="AIA412" s="168"/>
      <c r="AIB412" s="168"/>
      <c r="AIC412" s="168"/>
      <c r="AID412" s="168"/>
      <c r="AIE412" s="168"/>
      <c r="AIF412" s="168"/>
      <c r="AIG412" s="168"/>
      <c r="AIH412" s="168"/>
      <c r="AII412" s="168"/>
      <c r="AIJ412" s="168"/>
      <c r="AIK412" s="168"/>
      <c r="AIL412" s="168"/>
      <c r="AIM412" s="168"/>
      <c r="AIN412" s="168"/>
      <c r="AIO412" s="168"/>
      <c r="AIP412" s="168"/>
      <c r="AIQ412" s="168"/>
      <c r="AIR412" s="168"/>
      <c r="AIS412" s="168"/>
      <c r="AIT412" s="168"/>
      <c r="AIU412" s="168"/>
      <c r="AIV412" s="168"/>
      <c r="AIW412" s="168"/>
      <c r="AIX412" s="168"/>
      <c r="AIY412" s="168"/>
      <c r="AIZ412" s="168"/>
      <c r="AJA412" s="168"/>
      <c r="AJB412" s="168"/>
      <c r="AJC412" s="168"/>
      <c r="AJD412" s="168"/>
      <c r="AJE412" s="168"/>
      <c r="AJF412" s="168"/>
      <c r="AJG412" s="168"/>
      <c r="AJH412" s="168"/>
      <c r="AJI412" s="168"/>
      <c r="AJJ412" s="168"/>
      <c r="AJK412" s="168"/>
    </row>
    <row r="413" spans="1:948" s="33" customFormat="1" ht="10.5" x14ac:dyDescent="0.15">
      <c r="A413" s="191" t="s">
        <v>3777</v>
      </c>
      <c r="B413" s="191" t="s">
        <v>35</v>
      </c>
      <c r="C413" s="191" t="s">
        <v>2072</v>
      </c>
      <c r="D413" s="191" t="s">
        <v>3786</v>
      </c>
      <c r="E413" s="191" t="s">
        <v>3768</v>
      </c>
      <c r="F413" s="191">
        <v>763</v>
      </c>
      <c r="G413" s="301">
        <v>42921</v>
      </c>
      <c r="H413" s="191" t="s">
        <v>139</v>
      </c>
      <c r="I413" s="191" t="s">
        <v>3787</v>
      </c>
      <c r="J413" s="191" t="s">
        <v>3781</v>
      </c>
      <c r="K413" s="191"/>
      <c r="L413" s="189">
        <v>5742</v>
      </c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8"/>
      <c r="AG413" s="168"/>
      <c r="AH413" s="168"/>
      <c r="AI413" s="168"/>
      <c r="AJ413" s="168"/>
      <c r="AK413" s="168"/>
      <c r="AL413" s="168"/>
      <c r="AM413" s="168"/>
      <c r="AN413" s="168"/>
      <c r="AO413" s="168"/>
      <c r="AP413" s="168"/>
      <c r="AQ413" s="168"/>
      <c r="AR413" s="168"/>
      <c r="AS413" s="168"/>
      <c r="AT413" s="168"/>
      <c r="AU413" s="168"/>
      <c r="AV413" s="168"/>
      <c r="AW413" s="168"/>
      <c r="AX413" s="168"/>
      <c r="AY413" s="168"/>
      <c r="AZ413" s="168"/>
      <c r="BA413" s="168"/>
      <c r="BB413" s="168"/>
      <c r="BC413" s="168"/>
      <c r="BD413" s="168"/>
      <c r="BE413" s="168"/>
      <c r="BF413" s="168"/>
      <c r="BG413" s="168"/>
      <c r="BH413" s="168"/>
      <c r="BI413" s="168"/>
      <c r="BJ413" s="168"/>
      <c r="BK413" s="168"/>
      <c r="BL413" s="168"/>
      <c r="BM413" s="168"/>
      <c r="BN413" s="168"/>
      <c r="BO413" s="168"/>
      <c r="BP413" s="168"/>
      <c r="BQ413" s="168"/>
      <c r="BR413" s="168"/>
      <c r="BS413" s="168"/>
      <c r="BT413" s="168"/>
      <c r="BU413" s="168"/>
      <c r="BV413" s="168"/>
      <c r="BW413" s="168"/>
      <c r="BX413" s="168"/>
      <c r="BY413" s="168"/>
      <c r="BZ413" s="168"/>
      <c r="CA413" s="168"/>
      <c r="CB413" s="168"/>
      <c r="CC413" s="168"/>
      <c r="CD413" s="168"/>
      <c r="CE413" s="168"/>
      <c r="CF413" s="168"/>
      <c r="CG413" s="168"/>
      <c r="CH413" s="168"/>
      <c r="CI413" s="168"/>
      <c r="CJ413" s="168"/>
      <c r="CK413" s="168"/>
      <c r="CL413" s="168"/>
      <c r="CM413" s="168"/>
      <c r="CN413" s="168"/>
      <c r="CO413" s="168"/>
      <c r="CP413" s="168"/>
      <c r="CQ413" s="168"/>
      <c r="CR413" s="168"/>
      <c r="CS413" s="168"/>
      <c r="CT413" s="168"/>
      <c r="CU413" s="168"/>
      <c r="CV413" s="168"/>
      <c r="CW413" s="168"/>
      <c r="CX413" s="168"/>
      <c r="CY413" s="168"/>
      <c r="CZ413" s="168"/>
      <c r="DA413" s="168"/>
      <c r="DB413" s="168"/>
      <c r="DC413" s="168"/>
      <c r="DD413" s="168"/>
      <c r="DE413" s="168"/>
      <c r="DF413" s="168"/>
      <c r="DG413" s="168"/>
      <c r="DH413" s="168"/>
      <c r="DI413" s="168"/>
      <c r="DJ413" s="168"/>
      <c r="DK413" s="168"/>
      <c r="DL413" s="168"/>
      <c r="DM413" s="168"/>
      <c r="DN413" s="168"/>
      <c r="DO413" s="168"/>
      <c r="DP413" s="168"/>
      <c r="DQ413" s="168"/>
      <c r="DR413" s="168"/>
      <c r="DS413" s="168"/>
      <c r="DT413" s="168"/>
      <c r="DU413" s="168"/>
      <c r="DV413" s="168"/>
      <c r="DW413" s="168"/>
      <c r="DX413" s="168"/>
      <c r="DY413" s="168"/>
      <c r="DZ413" s="168"/>
      <c r="EA413" s="168"/>
      <c r="EB413" s="168"/>
      <c r="EC413" s="168"/>
      <c r="ED413" s="168"/>
      <c r="EE413" s="168"/>
      <c r="EF413" s="168"/>
      <c r="EG413" s="168"/>
      <c r="EH413" s="168"/>
      <c r="EI413" s="168"/>
      <c r="EJ413" s="168"/>
      <c r="EK413" s="168"/>
      <c r="EL413" s="168"/>
      <c r="EM413" s="168"/>
      <c r="EN413" s="168"/>
      <c r="EO413" s="168"/>
      <c r="EP413" s="168"/>
      <c r="EQ413" s="168"/>
      <c r="ER413" s="168"/>
      <c r="ES413" s="168"/>
      <c r="ET413" s="168"/>
      <c r="EU413" s="168"/>
      <c r="EV413" s="168"/>
      <c r="EW413" s="168"/>
      <c r="EX413" s="168"/>
      <c r="EY413" s="168"/>
      <c r="EZ413" s="168"/>
      <c r="FA413" s="168"/>
      <c r="FB413" s="168"/>
      <c r="FC413" s="168"/>
      <c r="FD413" s="168"/>
      <c r="FE413" s="168"/>
      <c r="FF413" s="168"/>
      <c r="FG413" s="168"/>
      <c r="FH413" s="168"/>
      <c r="FI413" s="168"/>
      <c r="FJ413" s="168"/>
      <c r="FK413" s="168"/>
      <c r="FL413" s="168"/>
      <c r="FM413" s="168"/>
      <c r="FN413" s="168"/>
      <c r="FO413" s="168"/>
      <c r="FP413" s="168"/>
      <c r="FQ413" s="168"/>
      <c r="FR413" s="168"/>
      <c r="FS413" s="168"/>
      <c r="FT413" s="168"/>
      <c r="FU413" s="168"/>
      <c r="FV413" s="168"/>
      <c r="FW413" s="168"/>
      <c r="FX413" s="168"/>
      <c r="FY413" s="168"/>
      <c r="FZ413" s="168"/>
      <c r="GA413" s="168"/>
      <c r="GB413" s="168"/>
      <c r="GC413" s="168"/>
      <c r="GD413" s="168"/>
      <c r="GE413" s="168"/>
      <c r="GF413" s="168"/>
      <c r="GG413" s="168"/>
      <c r="GH413" s="168"/>
      <c r="GI413" s="168"/>
      <c r="GJ413" s="168"/>
      <c r="GK413" s="168"/>
      <c r="GL413" s="168"/>
      <c r="GM413" s="168"/>
      <c r="GN413" s="168"/>
      <c r="GO413" s="168"/>
      <c r="GP413" s="168"/>
      <c r="GQ413" s="168"/>
      <c r="GR413" s="168"/>
      <c r="GS413" s="168"/>
      <c r="GT413" s="168"/>
      <c r="GU413" s="168"/>
      <c r="GV413" s="168"/>
      <c r="GW413" s="168"/>
      <c r="GX413" s="168"/>
      <c r="GY413" s="168"/>
      <c r="GZ413" s="168"/>
      <c r="HA413" s="168"/>
      <c r="HB413" s="168"/>
      <c r="HC413" s="168"/>
      <c r="HD413" s="168"/>
      <c r="HE413" s="168"/>
      <c r="HF413" s="168"/>
      <c r="HG413" s="168"/>
      <c r="HH413" s="168"/>
      <c r="HI413" s="168"/>
      <c r="HJ413" s="168"/>
      <c r="HK413" s="168"/>
      <c r="HL413" s="168"/>
      <c r="HM413" s="168"/>
      <c r="HN413" s="168"/>
      <c r="HO413" s="168"/>
      <c r="HP413" s="168"/>
      <c r="HQ413" s="168"/>
      <c r="HR413" s="168"/>
      <c r="HS413" s="168"/>
      <c r="HT413" s="168"/>
      <c r="HU413" s="168"/>
      <c r="HV413" s="168"/>
      <c r="HW413" s="168"/>
      <c r="HX413" s="168"/>
      <c r="HY413" s="168"/>
      <c r="HZ413" s="168"/>
      <c r="IA413" s="168"/>
      <c r="IB413" s="168"/>
      <c r="IC413" s="168"/>
      <c r="ID413" s="168"/>
      <c r="IE413" s="168"/>
      <c r="IF413" s="168"/>
      <c r="IG413" s="168"/>
      <c r="IH413" s="168"/>
      <c r="II413" s="168"/>
      <c r="IJ413" s="168"/>
      <c r="IK413" s="168"/>
      <c r="IL413" s="168"/>
      <c r="IM413" s="168"/>
      <c r="IN413" s="168"/>
      <c r="IO413" s="168"/>
      <c r="IP413" s="168"/>
      <c r="IQ413" s="168"/>
      <c r="IR413" s="168"/>
      <c r="IS413" s="168"/>
      <c r="IT413" s="168"/>
      <c r="IU413" s="168"/>
      <c r="IV413" s="168"/>
      <c r="IW413" s="168"/>
      <c r="IX413" s="168"/>
      <c r="IY413" s="168"/>
      <c r="IZ413" s="168"/>
      <c r="JA413" s="168"/>
      <c r="JB413" s="168"/>
      <c r="JC413" s="168"/>
      <c r="JD413" s="168"/>
      <c r="JE413" s="168"/>
      <c r="JF413" s="168"/>
      <c r="JG413" s="168"/>
      <c r="JH413" s="168"/>
      <c r="JI413" s="168"/>
      <c r="JJ413" s="168"/>
      <c r="JK413" s="168"/>
      <c r="JL413" s="168"/>
      <c r="JM413" s="168"/>
      <c r="JN413" s="168"/>
      <c r="JO413" s="168"/>
      <c r="JP413" s="168"/>
      <c r="JQ413" s="168"/>
      <c r="JR413" s="168"/>
      <c r="JS413" s="168"/>
      <c r="JT413" s="168"/>
      <c r="JU413" s="168"/>
      <c r="JV413" s="168"/>
      <c r="JW413" s="168"/>
      <c r="JX413" s="168"/>
      <c r="JY413" s="168"/>
      <c r="JZ413" s="168"/>
      <c r="KA413" s="168"/>
      <c r="KB413" s="168"/>
      <c r="KC413" s="168"/>
      <c r="KD413" s="168"/>
      <c r="KE413" s="168"/>
      <c r="KF413" s="168"/>
      <c r="KG413" s="168"/>
      <c r="KH413" s="168"/>
      <c r="KI413" s="168"/>
      <c r="KJ413" s="168"/>
      <c r="KK413" s="168"/>
      <c r="KL413" s="168"/>
      <c r="KM413" s="168"/>
      <c r="KN413" s="168"/>
      <c r="KO413" s="168"/>
      <c r="KP413" s="168"/>
      <c r="KQ413" s="168"/>
      <c r="KR413" s="168"/>
      <c r="KS413" s="168"/>
      <c r="KT413" s="168"/>
      <c r="KU413" s="168"/>
      <c r="KV413" s="168"/>
      <c r="KW413" s="168"/>
      <c r="KX413" s="168"/>
      <c r="KY413" s="168"/>
      <c r="KZ413" s="168"/>
      <c r="LA413" s="168"/>
      <c r="LB413" s="168"/>
      <c r="LC413" s="168"/>
      <c r="LD413" s="168"/>
      <c r="LE413" s="168"/>
      <c r="LF413" s="168"/>
      <c r="LG413" s="168"/>
      <c r="LH413" s="168"/>
      <c r="LI413" s="168"/>
      <c r="LJ413" s="168"/>
      <c r="LK413" s="168"/>
      <c r="LL413" s="168"/>
      <c r="LM413" s="168"/>
      <c r="LN413" s="168"/>
      <c r="LO413" s="168"/>
      <c r="LP413" s="168"/>
      <c r="LQ413" s="168"/>
      <c r="LR413" s="168"/>
      <c r="LS413" s="168"/>
      <c r="LT413" s="168"/>
      <c r="LU413" s="168"/>
      <c r="LV413" s="168"/>
      <c r="LW413" s="168"/>
      <c r="LX413" s="168"/>
      <c r="LY413" s="168"/>
      <c r="LZ413" s="168"/>
      <c r="MA413" s="168"/>
      <c r="MB413" s="168"/>
      <c r="MC413" s="168"/>
      <c r="MD413" s="168"/>
      <c r="ME413" s="168"/>
      <c r="MF413" s="168"/>
      <c r="MG413" s="168"/>
      <c r="MH413" s="168"/>
      <c r="MI413" s="168"/>
      <c r="MJ413" s="168"/>
      <c r="MK413" s="168"/>
      <c r="ML413" s="168"/>
      <c r="MM413" s="168"/>
      <c r="MN413" s="168"/>
      <c r="MO413" s="168"/>
      <c r="MP413" s="168"/>
      <c r="MQ413" s="168"/>
      <c r="MR413" s="168"/>
      <c r="MS413" s="168"/>
      <c r="MT413" s="168"/>
      <c r="MU413" s="168"/>
      <c r="MV413" s="168"/>
      <c r="MW413" s="168"/>
      <c r="MX413" s="168"/>
      <c r="MY413" s="168"/>
      <c r="MZ413" s="168"/>
      <c r="NA413" s="168"/>
      <c r="NB413" s="168"/>
      <c r="NC413" s="168"/>
      <c r="ND413" s="168"/>
      <c r="NE413" s="168"/>
      <c r="NF413" s="168"/>
      <c r="NG413" s="168"/>
      <c r="NH413" s="168"/>
      <c r="NI413" s="168"/>
      <c r="NJ413" s="168"/>
      <c r="NK413" s="168"/>
      <c r="NL413" s="168"/>
      <c r="NM413" s="168"/>
      <c r="NN413" s="168"/>
      <c r="NO413" s="168"/>
      <c r="NP413" s="168"/>
      <c r="NQ413" s="168"/>
      <c r="NR413" s="168"/>
      <c r="NS413" s="168"/>
      <c r="NT413" s="168"/>
      <c r="NU413" s="168"/>
      <c r="NV413" s="168"/>
      <c r="NW413" s="168"/>
      <c r="NX413" s="168"/>
      <c r="NY413" s="168"/>
      <c r="NZ413" s="168"/>
      <c r="OA413" s="168"/>
      <c r="OB413" s="168"/>
      <c r="OC413" s="168"/>
      <c r="OD413" s="168"/>
      <c r="OE413" s="168"/>
      <c r="OF413" s="168"/>
      <c r="OG413" s="168"/>
      <c r="OH413" s="168"/>
      <c r="OI413" s="168"/>
      <c r="OJ413" s="168"/>
      <c r="OK413" s="168"/>
      <c r="OL413" s="168"/>
      <c r="OM413" s="168"/>
      <c r="ON413" s="168"/>
      <c r="OO413" s="168"/>
      <c r="OP413" s="168"/>
      <c r="OQ413" s="168"/>
      <c r="OR413" s="168"/>
      <c r="OS413" s="168"/>
      <c r="OT413" s="168"/>
      <c r="OU413" s="168"/>
      <c r="OV413" s="168"/>
      <c r="OW413" s="168"/>
      <c r="OX413" s="168"/>
      <c r="OY413" s="168"/>
      <c r="OZ413" s="168"/>
      <c r="PA413" s="168"/>
      <c r="PB413" s="168"/>
      <c r="PC413" s="168"/>
      <c r="PD413" s="168"/>
      <c r="PE413" s="168"/>
      <c r="PF413" s="168"/>
      <c r="PG413" s="168"/>
      <c r="PH413" s="168"/>
      <c r="PI413" s="168"/>
      <c r="PJ413" s="168"/>
      <c r="PK413" s="168"/>
      <c r="PL413" s="168"/>
      <c r="PM413" s="168"/>
      <c r="PN413" s="168"/>
      <c r="PO413" s="168"/>
      <c r="PP413" s="168"/>
      <c r="PQ413" s="168"/>
      <c r="PR413" s="168"/>
      <c r="PS413" s="168"/>
      <c r="PT413" s="168"/>
      <c r="PU413" s="168"/>
      <c r="PV413" s="168"/>
      <c r="PW413" s="168"/>
      <c r="PX413" s="168"/>
      <c r="PY413" s="168"/>
      <c r="PZ413" s="168"/>
      <c r="QA413" s="168"/>
      <c r="QB413" s="168"/>
      <c r="QC413" s="168"/>
      <c r="QD413" s="168"/>
      <c r="QE413" s="168"/>
      <c r="QF413" s="168"/>
      <c r="QG413" s="168"/>
      <c r="QH413" s="168"/>
      <c r="QI413" s="168"/>
      <c r="QJ413" s="168"/>
      <c r="QK413" s="168"/>
      <c r="QL413" s="168"/>
      <c r="QM413" s="168"/>
      <c r="QN413" s="168"/>
      <c r="QO413" s="168"/>
      <c r="QP413" s="168"/>
      <c r="QQ413" s="168"/>
      <c r="QR413" s="168"/>
      <c r="QS413" s="168"/>
      <c r="QT413" s="168"/>
      <c r="QU413" s="168"/>
      <c r="QV413" s="168"/>
      <c r="QW413" s="168"/>
      <c r="QX413" s="168"/>
      <c r="QY413" s="168"/>
      <c r="QZ413" s="168"/>
      <c r="RA413" s="168"/>
      <c r="RB413" s="168"/>
      <c r="RC413" s="168"/>
      <c r="RD413" s="168"/>
      <c r="RE413" s="168"/>
      <c r="RF413" s="168"/>
      <c r="RG413" s="168"/>
      <c r="RH413" s="168"/>
      <c r="RI413" s="168"/>
      <c r="RJ413" s="168"/>
      <c r="RK413" s="168"/>
      <c r="RL413" s="168"/>
      <c r="RM413" s="168"/>
      <c r="RN413" s="168"/>
      <c r="RO413" s="168"/>
      <c r="RP413" s="168"/>
      <c r="RQ413" s="168"/>
      <c r="RR413" s="168"/>
      <c r="RS413" s="168"/>
      <c r="RT413" s="168"/>
      <c r="RU413" s="168"/>
      <c r="RV413" s="168"/>
      <c r="RW413" s="168"/>
      <c r="RX413" s="168"/>
      <c r="RY413" s="168"/>
      <c r="RZ413" s="168"/>
      <c r="SA413" s="168"/>
      <c r="SB413" s="168"/>
      <c r="SC413" s="168"/>
      <c r="SD413" s="168"/>
      <c r="SE413" s="168"/>
      <c r="SF413" s="168"/>
      <c r="SG413" s="168"/>
      <c r="SH413" s="168"/>
      <c r="SI413" s="168"/>
      <c r="SJ413" s="168"/>
      <c r="SK413" s="168"/>
      <c r="SL413" s="168"/>
      <c r="SM413" s="168"/>
      <c r="SN413" s="168"/>
      <c r="SO413" s="168"/>
      <c r="SP413" s="168"/>
      <c r="SQ413" s="168"/>
      <c r="SR413" s="168"/>
      <c r="SS413" s="168"/>
      <c r="ST413" s="168"/>
      <c r="SU413" s="168"/>
      <c r="SV413" s="168"/>
      <c r="SW413" s="168"/>
      <c r="SX413" s="168"/>
      <c r="SY413" s="168"/>
      <c r="SZ413" s="168"/>
      <c r="TA413" s="168"/>
      <c r="TB413" s="168"/>
      <c r="TC413" s="168"/>
      <c r="TD413" s="168"/>
      <c r="TE413" s="168"/>
      <c r="TF413" s="168"/>
      <c r="TG413" s="168"/>
      <c r="TH413" s="168"/>
      <c r="TI413" s="168"/>
      <c r="TJ413" s="168"/>
      <c r="TK413" s="168"/>
      <c r="TL413" s="168"/>
      <c r="TM413" s="168"/>
      <c r="TN413" s="168"/>
      <c r="TO413" s="168"/>
      <c r="TP413" s="168"/>
      <c r="TQ413" s="168"/>
      <c r="TR413" s="168"/>
      <c r="TS413" s="168"/>
      <c r="TT413" s="168"/>
      <c r="TU413" s="168"/>
      <c r="TV413" s="168"/>
      <c r="TW413" s="168"/>
      <c r="TX413" s="168"/>
      <c r="TY413" s="168"/>
      <c r="TZ413" s="168"/>
      <c r="UA413" s="168"/>
      <c r="UB413" s="168"/>
      <c r="UC413" s="168"/>
      <c r="UD413" s="168"/>
      <c r="UE413" s="168"/>
      <c r="UF413" s="168"/>
      <c r="UG413" s="168"/>
      <c r="UH413" s="168"/>
      <c r="UI413" s="168"/>
      <c r="UJ413" s="168"/>
      <c r="UK413" s="168"/>
      <c r="UL413" s="168"/>
      <c r="UM413" s="168"/>
      <c r="UN413" s="168"/>
      <c r="UO413" s="168"/>
      <c r="UP413" s="168"/>
      <c r="UQ413" s="168"/>
      <c r="UR413" s="168"/>
      <c r="US413" s="168"/>
      <c r="UT413" s="168"/>
      <c r="UU413" s="168"/>
      <c r="UV413" s="168"/>
      <c r="UW413" s="168"/>
      <c r="UX413" s="168"/>
      <c r="UY413" s="168"/>
      <c r="UZ413" s="168"/>
      <c r="VA413" s="168"/>
      <c r="VB413" s="168"/>
      <c r="VC413" s="168"/>
      <c r="VD413" s="168"/>
      <c r="VE413" s="168"/>
      <c r="VF413" s="168"/>
      <c r="VG413" s="168"/>
      <c r="VH413" s="168"/>
      <c r="VI413" s="168"/>
      <c r="VJ413" s="168"/>
      <c r="VK413" s="168"/>
      <c r="VL413" s="168"/>
      <c r="VM413" s="168"/>
      <c r="VN413" s="168"/>
      <c r="VO413" s="168"/>
      <c r="VP413" s="168"/>
      <c r="VQ413" s="168"/>
      <c r="VR413" s="168"/>
      <c r="VS413" s="168"/>
      <c r="VT413" s="168"/>
      <c r="VU413" s="168"/>
      <c r="VV413" s="168"/>
      <c r="VW413" s="168"/>
      <c r="VX413" s="168"/>
      <c r="VY413" s="168"/>
      <c r="VZ413" s="168"/>
      <c r="WA413" s="168"/>
      <c r="WB413" s="168"/>
      <c r="WC413" s="168"/>
      <c r="WD413" s="168"/>
      <c r="WE413" s="168"/>
      <c r="WF413" s="168"/>
      <c r="WG413" s="168"/>
      <c r="WH413" s="168"/>
      <c r="WI413" s="168"/>
      <c r="WJ413" s="168"/>
      <c r="WK413" s="168"/>
      <c r="WL413" s="168"/>
      <c r="WM413" s="168"/>
      <c r="WN413" s="168"/>
      <c r="WO413" s="168"/>
      <c r="WP413" s="168"/>
      <c r="WQ413" s="168"/>
      <c r="WR413" s="168"/>
      <c r="WS413" s="168"/>
      <c r="WT413" s="168"/>
      <c r="WU413" s="168"/>
      <c r="WV413" s="168"/>
      <c r="WW413" s="168"/>
      <c r="WX413" s="168"/>
      <c r="WY413" s="168"/>
      <c r="WZ413" s="168"/>
      <c r="XA413" s="168"/>
      <c r="XB413" s="168"/>
      <c r="XC413" s="168"/>
      <c r="XD413" s="168"/>
      <c r="XE413" s="168"/>
      <c r="XF413" s="168"/>
      <c r="XG413" s="168"/>
      <c r="XH413" s="168"/>
      <c r="XI413" s="168"/>
      <c r="XJ413" s="168"/>
      <c r="XK413" s="168"/>
      <c r="XL413" s="168"/>
      <c r="XM413" s="168"/>
      <c r="XN413" s="168"/>
      <c r="XO413" s="168"/>
      <c r="XP413" s="168"/>
      <c r="XQ413" s="168"/>
      <c r="XR413" s="168"/>
      <c r="XS413" s="168"/>
      <c r="XT413" s="168"/>
      <c r="XU413" s="168"/>
      <c r="XV413" s="168"/>
      <c r="XW413" s="168"/>
      <c r="XX413" s="168"/>
      <c r="XY413" s="168"/>
      <c r="XZ413" s="168"/>
      <c r="YA413" s="168"/>
      <c r="YB413" s="168"/>
      <c r="YC413" s="168"/>
      <c r="YD413" s="168"/>
      <c r="YE413" s="168"/>
      <c r="YF413" s="168"/>
      <c r="YG413" s="168"/>
      <c r="YH413" s="168"/>
      <c r="YI413" s="168"/>
      <c r="YJ413" s="168"/>
      <c r="YK413" s="168"/>
      <c r="YL413" s="168"/>
      <c r="YM413" s="168"/>
      <c r="YN413" s="168"/>
      <c r="YO413" s="168"/>
      <c r="YP413" s="168"/>
      <c r="YQ413" s="168"/>
      <c r="YR413" s="168"/>
      <c r="YS413" s="168"/>
      <c r="YT413" s="168"/>
      <c r="YU413" s="168"/>
      <c r="YV413" s="168"/>
      <c r="YW413" s="168"/>
      <c r="YX413" s="168"/>
      <c r="YY413" s="168"/>
      <c r="YZ413" s="168"/>
      <c r="ZA413" s="168"/>
      <c r="ZB413" s="168"/>
      <c r="ZC413" s="168"/>
      <c r="ZD413" s="168"/>
      <c r="ZE413" s="168"/>
      <c r="ZF413" s="168"/>
      <c r="ZG413" s="168"/>
      <c r="ZH413" s="168"/>
      <c r="ZI413" s="168"/>
      <c r="ZJ413" s="168"/>
      <c r="ZK413" s="168"/>
      <c r="ZL413" s="168"/>
      <c r="ZM413" s="168"/>
      <c r="ZN413" s="168"/>
      <c r="ZO413" s="168"/>
      <c r="ZP413" s="168"/>
      <c r="ZQ413" s="168"/>
      <c r="ZR413" s="168"/>
      <c r="ZS413" s="168"/>
      <c r="ZT413" s="168"/>
      <c r="ZU413" s="168"/>
      <c r="ZV413" s="168"/>
      <c r="ZW413" s="168"/>
      <c r="ZX413" s="168"/>
      <c r="ZY413" s="168"/>
      <c r="ZZ413" s="168"/>
      <c r="AAA413" s="168"/>
      <c r="AAB413" s="168"/>
      <c r="AAC413" s="168"/>
      <c r="AAD413" s="168"/>
      <c r="AAE413" s="168"/>
      <c r="AAF413" s="168"/>
      <c r="AAG413" s="168"/>
      <c r="AAH413" s="168"/>
      <c r="AAI413" s="168"/>
      <c r="AAJ413" s="168"/>
      <c r="AAK413" s="168"/>
      <c r="AAL413" s="168"/>
      <c r="AAM413" s="168"/>
      <c r="AAN413" s="168"/>
      <c r="AAO413" s="168"/>
      <c r="AAP413" s="168"/>
      <c r="AAQ413" s="168"/>
      <c r="AAR413" s="168"/>
      <c r="AAS413" s="168"/>
      <c r="AAT413" s="168"/>
      <c r="AAU413" s="168"/>
      <c r="AAV413" s="168"/>
      <c r="AAW413" s="168"/>
      <c r="AAX413" s="168"/>
      <c r="AAY413" s="168"/>
      <c r="AAZ413" s="168"/>
      <c r="ABA413" s="168"/>
      <c r="ABB413" s="168"/>
      <c r="ABC413" s="168"/>
      <c r="ABD413" s="168"/>
      <c r="ABE413" s="168"/>
      <c r="ABF413" s="168"/>
      <c r="ABG413" s="168"/>
      <c r="ABH413" s="168"/>
      <c r="ABI413" s="168"/>
      <c r="ABJ413" s="168"/>
      <c r="ABK413" s="168"/>
      <c r="ABL413" s="168"/>
      <c r="ABM413" s="168"/>
      <c r="ABN413" s="168"/>
      <c r="ABO413" s="168"/>
      <c r="ABP413" s="168"/>
      <c r="ABQ413" s="168"/>
      <c r="ABR413" s="168"/>
      <c r="ABS413" s="168"/>
      <c r="ABT413" s="168"/>
      <c r="ABU413" s="168"/>
      <c r="ABV413" s="168"/>
      <c r="ABW413" s="168"/>
      <c r="ABX413" s="168"/>
      <c r="ABY413" s="168"/>
      <c r="ABZ413" s="168"/>
      <c r="ACA413" s="168"/>
      <c r="ACB413" s="168"/>
      <c r="ACC413" s="168"/>
      <c r="ACD413" s="168"/>
      <c r="ACE413" s="168"/>
      <c r="ACF413" s="168"/>
      <c r="ACG413" s="168"/>
      <c r="ACH413" s="168"/>
      <c r="ACI413" s="168"/>
      <c r="ACJ413" s="168"/>
      <c r="ACK413" s="168"/>
      <c r="ACL413" s="168"/>
      <c r="ACM413" s="168"/>
      <c r="ACN413" s="168"/>
      <c r="ACO413" s="168"/>
      <c r="ACP413" s="168"/>
      <c r="ACQ413" s="168"/>
      <c r="ACR413" s="168"/>
      <c r="ACS413" s="168"/>
      <c r="ACT413" s="168"/>
      <c r="ACU413" s="168"/>
      <c r="ACV413" s="168"/>
      <c r="ACW413" s="168"/>
      <c r="ACX413" s="168"/>
      <c r="ACY413" s="168"/>
      <c r="ACZ413" s="168"/>
      <c r="ADA413" s="168"/>
      <c r="ADB413" s="168"/>
      <c r="ADC413" s="168"/>
      <c r="ADD413" s="168"/>
      <c r="ADE413" s="168"/>
      <c r="ADF413" s="168"/>
      <c r="ADG413" s="168"/>
      <c r="ADH413" s="168"/>
      <c r="ADI413" s="168"/>
      <c r="ADJ413" s="168"/>
      <c r="ADK413" s="168"/>
      <c r="ADL413" s="168"/>
      <c r="ADM413" s="168"/>
      <c r="ADN413" s="168"/>
      <c r="ADO413" s="168"/>
      <c r="ADP413" s="168"/>
      <c r="ADQ413" s="168"/>
      <c r="ADR413" s="168"/>
      <c r="ADS413" s="168"/>
      <c r="ADT413" s="168"/>
      <c r="ADU413" s="168"/>
      <c r="ADV413" s="168"/>
      <c r="ADW413" s="168"/>
      <c r="ADX413" s="168"/>
      <c r="ADY413" s="168"/>
      <c r="ADZ413" s="168"/>
      <c r="AEA413" s="168"/>
      <c r="AEB413" s="168"/>
      <c r="AEC413" s="168"/>
      <c r="AED413" s="168"/>
      <c r="AEE413" s="168"/>
      <c r="AEF413" s="168"/>
      <c r="AEG413" s="168"/>
      <c r="AEH413" s="168"/>
      <c r="AEI413" s="168"/>
      <c r="AEJ413" s="168"/>
      <c r="AEK413" s="168"/>
      <c r="AEL413" s="168"/>
      <c r="AEM413" s="168"/>
      <c r="AEN413" s="168"/>
      <c r="AEO413" s="168"/>
      <c r="AEP413" s="168"/>
      <c r="AEQ413" s="168"/>
      <c r="AER413" s="168"/>
      <c r="AES413" s="168"/>
      <c r="AET413" s="168"/>
      <c r="AEU413" s="168"/>
      <c r="AEV413" s="168"/>
      <c r="AEW413" s="168"/>
      <c r="AEX413" s="168"/>
      <c r="AEY413" s="168"/>
      <c r="AEZ413" s="168"/>
      <c r="AFA413" s="168"/>
      <c r="AFB413" s="168"/>
      <c r="AFC413" s="168"/>
      <c r="AFD413" s="168"/>
      <c r="AFE413" s="168"/>
      <c r="AFF413" s="168"/>
      <c r="AFG413" s="168"/>
      <c r="AFH413" s="168"/>
      <c r="AFI413" s="168"/>
      <c r="AFJ413" s="168"/>
      <c r="AFK413" s="168"/>
      <c r="AFL413" s="168"/>
      <c r="AFM413" s="168"/>
      <c r="AFN413" s="168"/>
      <c r="AFO413" s="168"/>
      <c r="AFP413" s="168"/>
      <c r="AFQ413" s="168"/>
      <c r="AFR413" s="168"/>
      <c r="AFS413" s="168"/>
      <c r="AFT413" s="168"/>
      <c r="AFU413" s="168"/>
      <c r="AFV413" s="168"/>
      <c r="AFW413" s="168"/>
      <c r="AFX413" s="168"/>
      <c r="AFY413" s="168"/>
      <c r="AFZ413" s="168"/>
      <c r="AGA413" s="168"/>
      <c r="AGB413" s="168"/>
      <c r="AGC413" s="168"/>
      <c r="AGD413" s="168"/>
      <c r="AGE413" s="168"/>
      <c r="AGF413" s="168"/>
      <c r="AGG413" s="168"/>
      <c r="AGH413" s="168"/>
      <c r="AGI413" s="168"/>
      <c r="AGJ413" s="168"/>
      <c r="AGK413" s="168"/>
      <c r="AGL413" s="168"/>
      <c r="AGM413" s="168"/>
      <c r="AGN413" s="168"/>
      <c r="AGO413" s="168"/>
      <c r="AGP413" s="168"/>
      <c r="AGQ413" s="168"/>
      <c r="AGR413" s="168"/>
      <c r="AGS413" s="168"/>
      <c r="AGT413" s="168"/>
      <c r="AGU413" s="168"/>
      <c r="AGV413" s="168"/>
      <c r="AGW413" s="168"/>
      <c r="AGX413" s="168"/>
      <c r="AGY413" s="168"/>
      <c r="AGZ413" s="168"/>
      <c r="AHA413" s="168"/>
      <c r="AHB413" s="168"/>
      <c r="AHC413" s="168"/>
      <c r="AHD413" s="168"/>
      <c r="AHE413" s="168"/>
      <c r="AHF413" s="168"/>
      <c r="AHG413" s="168"/>
      <c r="AHH413" s="168"/>
      <c r="AHI413" s="168"/>
      <c r="AHJ413" s="168"/>
      <c r="AHK413" s="168"/>
      <c r="AHL413" s="168"/>
      <c r="AHM413" s="168"/>
      <c r="AHN413" s="168"/>
      <c r="AHO413" s="168"/>
      <c r="AHP413" s="168"/>
      <c r="AHQ413" s="168"/>
      <c r="AHR413" s="168"/>
      <c r="AHS413" s="168"/>
      <c r="AHT413" s="168"/>
      <c r="AHU413" s="168"/>
      <c r="AHV413" s="168"/>
      <c r="AHW413" s="168"/>
      <c r="AHX413" s="168"/>
      <c r="AHY413" s="168"/>
      <c r="AHZ413" s="168"/>
      <c r="AIA413" s="168"/>
      <c r="AIB413" s="168"/>
      <c r="AIC413" s="168"/>
      <c r="AID413" s="168"/>
      <c r="AIE413" s="168"/>
      <c r="AIF413" s="168"/>
      <c r="AIG413" s="168"/>
      <c r="AIH413" s="168"/>
      <c r="AII413" s="168"/>
      <c r="AIJ413" s="168"/>
      <c r="AIK413" s="168"/>
      <c r="AIL413" s="168"/>
      <c r="AIM413" s="168"/>
      <c r="AIN413" s="168"/>
      <c r="AIO413" s="168"/>
      <c r="AIP413" s="168"/>
      <c r="AIQ413" s="168"/>
      <c r="AIR413" s="168"/>
      <c r="AIS413" s="168"/>
      <c r="AIT413" s="168"/>
      <c r="AIU413" s="168"/>
      <c r="AIV413" s="168"/>
      <c r="AIW413" s="168"/>
      <c r="AIX413" s="168"/>
      <c r="AIY413" s="168"/>
      <c r="AIZ413" s="168"/>
      <c r="AJA413" s="168"/>
      <c r="AJB413" s="168"/>
      <c r="AJC413" s="168"/>
      <c r="AJD413" s="168"/>
      <c r="AJE413" s="168"/>
      <c r="AJF413" s="168"/>
      <c r="AJG413" s="168"/>
      <c r="AJH413" s="168"/>
      <c r="AJI413" s="168"/>
      <c r="AJJ413" s="168"/>
      <c r="AJK413" s="168"/>
    </row>
    <row r="414" spans="1:948" s="33" customFormat="1" ht="10.5" x14ac:dyDescent="0.15">
      <c r="A414" s="191" t="s">
        <v>3777</v>
      </c>
      <c r="B414" s="191" t="s">
        <v>35</v>
      </c>
      <c r="C414" s="191" t="s">
        <v>2790</v>
      </c>
      <c r="D414" s="191" t="s">
        <v>3788</v>
      </c>
      <c r="E414" s="191" t="s">
        <v>3768</v>
      </c>
      <c r="F414" s="191">
        <v>779</v>
      </c>
      <c r="G414" s="301">
        <v>42922</v>
      </c>
      <c r="H414" s="191"/>
      <c r="I414" s="191"/>
      <c r="J414" s="191"/>
      <c r="K414" s="191"/>
      <c r="L414" s="189">
        <v>17864</v>
      </c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168"/>
      <c r="BD414" s="168"/>
      <c r="BE414" s="168"/>
      <c r="BF414" s="168"/>
      <c r="BG414" s="168"/>
      <c r="BH414" s="168"/>
      <c r="BI414" s="168"/>
      <c r="BJ414" s="168"/>
      <c r="BK414" s="168"/>
      <c r="BL414" s="168"/>
      <c r="BM414" s="168"/>
      <c r="BN414" s="168"/>
      <c r="BO414" s="168"/>
      <c r="BP414" s="168"/>
      <c r="BQ414" s="168"/>
      <c r="BR414" s="168"/>
      <c r="BS414" s="168"/>
      <c r="BT414" s="168"/>
      <c r="BU414" s="168"/>
      <c r="BV414" s="168"/>
      <c r="BW414" s="168"/>
      <c r="BX414" s="168"/>
      <c r="BY414" s="168"/>
      <c r="BZ414" s="168"/>
      <c r="CA414" s="168"/>
      <c r="CB414" s="168"/>
      <c r="CC414" s="168"/>
      <c r="CD414" s="168"/>
      <c r="CE414" s="168"/>
      <c r="CF414" s="168"/>
      <c r="CG414" s="168"/>
      <c r="CH414" s="168"/>
      <c r="CI414" s="168"/>
      <c r="CJ414" s="168"/>
      <c r="CK414" s="168"/>
      <c r="CL414" s="168"/>
      <c r="CM414" s="168"/>
      <c r="CN414" s="168"/>
      <c r="CO414" s="168"/>
      <c r="CP414" s="168"/>
      <c r="CQ414" s="168"/>
      <c r="CR414" s="168"/>
      <c r="CS414" s="168"/>
      <c r="CT414" s="168"/>
      <c r="CU414" s="168"/>
      <c r="CV414" s="168"/>
      <c r="CW414" s="168"/>
      <c r="CX414" s="168"/>
      <c r="CY414" s="168"/>
      <c r="CZ414" s="168"/>
      <c r="DA414" s="168"/>
      <c r="DB414" s="168"/>
      <c r="DC414" s="168"/>
      <c r="DD414" s="168"/>
      <c r="DE414" s="168"/>
      <c r="DF414" s="168"/>
      <c r="DG414" s="168"/>
      <c r="DH414" s="168"/>
      <c r="DI414" s="168"/>
      <c r="DJ414" s="168"/>
      <c r="DK414" s="168"/>
      <c r="DL414" s="168"/>
      <c r="DM414" s="168"/>
      <c r="DN414" s="168"/>
      <c r="DO414" s="168"/>
      <c r="DP414" s="168"/>
      <c r="DQ414" s="168"/>
      <c r="DR414" s="168"/>
      <c r="DS414" s="168"/>
      <c r="DT414" s="168"/>
      <c r="DU414" s="168"/>
      <c r="DV414" s="168"/>
      <c r="DW414" s="168"/>
      <c r="DX414" s="168"/>
      <c r="DY414" s="168"/>
      <c r="DZ414" s="168"/>
      <c r="EA414" s="168"/>
      <c r="EB414" s="168"/>
      <c r="EC414" s="168"/>
      <c r="ED414" s="168"/>
      <c r="EE414" s="168"/>
      <c r="EF414" s="168"/>
      <c r="EG414" s="168"/>
      <c r="EH414" s="168"/>
      <c r="EI414" s="168"/>
      <c r="EJ414" s="168"/>
      <c r="EK414" s="168"/>
      <c r="EL414" s="168"/>
      <c r="EM414" s="168"/>
      <c r="EN414" s="168"/>
      <c r="EO414" s="168"/>
      <c r="EP414" s="168"/>
      <c r="EQ414" s="168"/>
      <c r="ER414" s="168"/>
      <c r="ES414" s="168"/>
      <c r="ET414" s="168"/>
      <c r="EU414" s="168"/>
      <c r="EV414" s="168"/>
      <c r="EW414" s="168"/>
      <c r="EX414" s="168"/>
      <c r="EY414" s="168"/>
      <c r="EZ414" s="168"/>
      <c r="FA414" s="168"/>
      <c r="FB414" s="168"/>
      <c r="FC414" s="168"/>
      <c r="FD414" s="168"/>
      <c r="FE414" s="168"/>
      <c r="FF414" s="168"/>
      <c r="FG414" s="168"/>
      <c r="FH414" s="168"/>
      <c r="FI414" s="168"/>
      <c r="FJ414" s="168"/>
      <c r="FK414" s="168"/>
      <c r="FL414" s="168"/>
      <c r="FM414" s="168"/>
      <c r="FN414" s="168"/>
      <c r="FO414" s="168"/>
      <c r="FP414" s="168"/>
      <c r="FQ414" s="168"/>
      <c r="FR414" s="168"/>
      <c r="FS414" s="168"/>
      <c r="FT414" s="168"/>
      <c r="FU414" s="168"/>
      <c r="FV414" s="168"/>
      <c r="FW414" s="168"/>
      <c r="FX414" s="168"/>
      <c r="FY414" s="168"/>
      <c r="FZ414" s="168"/>
      <c r="GA414" s="168"/>
      <c r="GB414" s="168"/>
      <c r="GC414" s="168"/>
      <c r="GD414" s="168"/>
      <c r="GE414" s="168"/>
      <c r="GF414" s="168"/>
      <c r="GG414" s="168"/>
      <c r="GH414" s="168"/>
      <c r="GI414" s="168"/>
      <c r="GJ414" s="168"/>
      <c r="GK414" s="168"/>
      <c r="GL414" s="168"/>
      <c r="GM414" s="168"/>
      <c r="GN414" s="168"/>
      <c r="GO414" s="168"/>
      <c r="GP414" s="168"/>
      <c r="GQ414" s="168"/>
      <c r="GR414" s="168"/>
      <c r="GS414" s="168"/>
      <c r="GT414" s="168"/>
      <c r="GU414" s="168"/>
      <c r="GV414" s="168"/>
      <c r="GW414" s="168"/>
      <c r="GX414" s="168"/>
      <c r="GY414" s="168"/>
      <c r="GZ414" s="168"/>
      <c r="HA414" s="168"/>
      <c r="HB414" s="168"/>
      <c r="HC414" s="168"/>
      <c r="HD414" s="168"/>
      <c r="HE414" s="168"/>
      <c r="HF414" s="168"/>
      <c r="HG414" s="168"/>
      <c r="HH414" s="168"/>
      <c r="HI414" s="168"/>
      <c r="HJ414" s="168"/>
      <c r="HK414" s="168"/>
      <c r="HL414" s="168"/>
      <c r="HM414" s="168"/>
      <c r="HN414" s="168"/>
      <c r="HO414" s="168"/>
      <c r="HP414" s="168"/>
      <c r="HQ414" s="168"/>
      <c r="HR414" s="168"/>
      <c r="HS414" s="168"/>
      <c r="HT414" s="168"/>
      <c r="HU414" s="168"/>
      <c r="HV414" s="168"/>
      <c r="HW414" s="168"/>
      <c r="HX414" s="168"/>
      <c r="HY414" s="168"/>
      <c r="HZ414" s="168"/>
      <c r="IA414" s="168"/>
      <c r="IB414" s="168"/>
      <c r="IC414" s="168"/>
      <c r="ID414" s="168"/>
      <c r="IE414" s="168"/>
      <c r="IF414" s="168"/>
      <c r="IG414" s="168"/>
      <c r="IH414" s="168"/>
      <c r="II414" s="168"/>
      <c r="IJ414" s="168"/>
      <c r="IK414" s="168"/>
      <c r="IL414" s="168"/>
      <c r="IM414" s="168"/>
      <c r="IN414" s="168"/>
      <c r="IO414" s="168"/>
      <c r="IP414" s="168"/>
      <c r="IQ414" s="168"/>
      <c r="IR414" s="168"/>
      <c r="IS414" s="168"/>
      <c r="IT414" s="168"/>
      <c r="IU414" s="168"/>
      <c r="IV414" s="168"/>
      <c r="IW414" s="168"/>
      <c r="IX414" s="168"/>
      <c r="IY414" s="168"/>
      <c r="IZ414" s="168"/>
      <c r="JA414" s="168"/>
      <c r="JB414" s="168"/>
      <c r="JC414" s="168"/>
      <c r="JD414" s="168"/>
      <c r="JE414" s="168"/>
      <c r="JF414" s="168"/>
      <c r="JG414" s="168"/>
      <c r="JH414" s="168"/>
      <c r="JI414" s="168"/>
      <c r="JJ414" s="168"/>
      <c r="JK414" s="168"/>
      <c r="JL414" s="168"/>
      <c r="JM414" s="168"/>
      <c r="JN414" s="168"/>
      <c r="JO414" s="168"/>
      <c r="JP414" s="168"/>
      <c r="JQ414" s="168"/>
      <c r="JR414" s="168"/>
      <c r="JS414" s="168"/>
      <c r="JT414" s="168"/>
      <c r="JU414" s="168"/>
      <c r="JV414" s="168"/>
      <c r="JW414" s="168"/>
      <c r="JX414" s="168"/>
      <c r="JY414" s="168"/>
      <c r="JZ414" s="168"/>
      <c r="KA414" s="168"/>
      <c r="KB414" s="168"/>
      <c r="KC414" s="168"/>
      <c r="KD414" s="168"/>
      <c r="KE414" s="168"/>
      <c r="KF414" s="168"/>
      <c r="KG414" s="168"/>
      <c r="KH414" s="168"/>
      <c r="KI414" s="168"/>
      <c r="KJ414" s="168"/>
      <c r="KK414" s="168"/>
      <c r="KL414" s="168"/>
      <c r="KM414" s="168"/>
      <c r="KN414" s="168"/>
      <c r="KO414" s="168"/>
      <c r="KP414" s="168"/>
      <c r="KQ414" s="168"/>
      <c r="KR414" s="168"/>
      <c r="KS414" s="168"/>
      <c r="KT414" s="168"/>
      <c r="KU414" s="168"/>
      <c r="KV414" s="168"/>
      <c r="KW414" s="168"/>
      <c r="KX414" s="168"/>
      <c r="KY414" s="168"/>
      <c r="KZ414" s="168"/>
      <c r="LA414" s="168"/>
      <c r="LB414" s="168"/>
      <c r="LC414" s="168"/>
      <c r="LD414" s="168"/>
      <c r="LE414" s="168"/>
      <c r="LF414" s="168"/>
      <c r="LG414" s="168"/>
      <c r="LH414" s="168"/>
      <c r="LI414" s="168"/>
      <c r="LJ414" s="168"/>
      <c r="LK414" s="168"/>
      <c r="LL414" s="168"/>
      <c r="LM414" s="168"/>
      <c r="LN414" s="168"/>
      <c r="LO414" s="168"/>
      <c r="LP414" s="168"/>
      <c r="LQ414" s="168"/>
      <c r="LR414" s="168"/>
      <c r="LS414" s="168"/>
      <c r="LT414" s="168"/>
      <c r="LU414" s="168"/>
      <c r="LV414" s="168"/>
      <c r="LW414" s="168"/>
      <c r="LX414" s="168"/>
      <c r="LY414" s="168"/>
      <c r="LZ414" s="168"/>
      <c r="MA414" s="168"/>
      <c r="MB414" s="168"/>
      <c r="MC414" s="168"/>
      <c r="MD414" s="168"/>
      <c r="ME414" s="168"/>
      <c r="MF414" s="168"/>
      <c r="MG414" s="168"/>
      <c r="MH414" s="168"/>
      <c r="MI414" s="168"/>
      <c r="MJ414" s="168"/>
      <c r="MK414" s="168"/>
      <c r="ML414" s="168"/>
      <c r="MM414" s="168"/>
      <c r="MN414" s="168"/>
      <c r="MO414" s="168"/>
      <c r="MP414" s="168"/>
      <c r="MQ414" s="168"/>
      <c r="MR414" s="168"/>
      <c r="MS414" s="168"/>
      <c r="MT414" s="168"/>
      <c r="MU414" s="168"/>
      <c r="MV414" s="168"/>
      <c r="MW414" s="168"/>
      <c r="MX414" s="168"/>
      <c r="MY414" s="168"/>
      <c r="MZ414" s="168"/>
      <c r="NA414" s="168"/>
      <c r="NB414" s="168"/>
      <c r="NC414" s="168"/>
      <c r="ND414" s="168"/>
      <c r="NE414" s="168"/>
      <c r="NF414" s="168"/>
      <c r="NG414" s="168"/>
      <c r="NH414" s="168"/>
      <c r="NI414" s="168"/>
      <c r="NJ414" s="168"/>
      <c r="NK414" s="168"/>
      <c r="NL414" s="168"/>
      <c r="NM414" s="168"/>
      <c r="NN414" s="168"/>
      <c r="NO414" s="168"/>
      <c r="NP414" s="168"/>
      <c r="NQ414" s="168"/>
      <c r="NR414" s="168"/>
      <c r="NS414" s="168"/>
      <c r="NT414" s="168"/>
      <c r="NU414" s="168"/>
      <c r="NV414" s="168"/>
      <c r="NW414" s="168"/>
      <c r="NX414" s="168"/>
      <c r="NY414" s="168"/>
      <c r="NZ414" s="168"/>
      <c r="OA414" s="168"/>
      <c r="OB414" s="168"/>
      <c r="OC414" s="168"/>
      <c r="OD414" s="168"/>
      <c r="OE414" s="168"/>
      <c r="OF414" s="168"/>
      <c r="OG414" s="168"/>
      <c r="OH414" s="168"/>
      <c r="OI414" s="168"/>
      <c r="OJ414" s="168"/>
      <c r="OK414" s="168"/>
      <c r="OL414" s="168"/>
      <c r="OM414" s="168"/>
      <c r="ON414" s="168"/>
      <c r="OO414" s="168"/>
      <c r="OP414" s="168"/>
      <c r="OQ414" s="168"/>
      <c r="OR414" s="168"/>
      <c r="OS414" s="168"/>
      <c r="OT414" s="168"/>
      <c r="OU414" s="168"/>
      <c r="OV414" s="168"/>
      <c r="OW414" s="168"/>
      <c r="OX414" s="168"/>
      <c r="OY414" s="168"/>
      <c r="OZ414" s="168"/>
      <c r="PA414" s="168"/>
      <c r="PB414" s="168"/>
      <c r="PC414" s="168"/>
      <c r="PD414" s="168"/>
      <c r="PE414" s="168"/>
      <c r="PF414" s="168"/>
      <c r="PG414" s="168"/>
      <c r="PH414" s="168"/>
      <c r="PI414" s="168"/>
      <c r="PJ414" s="168"/>
      <c r="PK414" s="168"/>
      <c r="PL414" s="168"/>
      <c r="PM414" s="168"/>
      <c r="PN414" s="168"/>
      <c r="PO414" s="168"/>
      <c r="PP414" s="168"/>
      <c r="PQ414" s="168"/>
      <c r="PR414" s="168"/>
      <c r="PS414" s="168"/>
      <c r="PT414" s="168"/>
      <c r="PU414" s="168"/>
      <c r="PV414" s="168"/>
      <c r="PW414" s="168"/>
      <c r="PX414" s="168"/>
      <c r="PY414" s="168"/>
      <c r="PZ414" s="168"/>
      <c r="QA414" s="168"/>
      <c r="QB414" s="168"/>
      <c r="QC414" s="168"/>
      <c r="QD414" s="168"/>
      <c r="QE414" s="168"/>
      <c r="QF414" s="168"/>
      <c r="QG414" s="168"/>
      <c r="QH414" s="168"/>
      <c r="QI414" s="168"/>
      <c r="QJ414" s="168"/>
      <c r="QK414" s="168"/>
      <c r="QL414" s="168"/>
      <c r="QM414" s="168"/>
      <c r="QN414" s="168"/>
      <c r="QO414" s="168"/>
      <c r="QP414" s="168"/>
      <c r="QQ414" s="168"/>
      <c r="QR414" s="168"/>
      <c r="QS414" s="168"/>
      <c r="QT414" s="168"/>
      <c r="QU414" s="168"/>
      <c r="QV414" s="168"/>
      <c r="QW414" s="168"/>
      <c r="QX414" s="168"/>
      <c r="QY414" s="168"/>
      <c r="QZ414" s="168"/>
      <c r="RA414" s="168"/>
      <c r="RB414" s="168"/>
      <c r="RC414" s="168"/>
      <c r="RD414" s="168"/>
      <c r="RE414" s="168"/>
      <c r="RF414" s="168"/>
      <c r="RG414" s="168"/>
      <c r="RH414" s="168"/>
      <c r="RI414" s="168"/>
      <c r="RJ414" s="168"/>
      <c r="RK414" s="168"/>
      <c r="RL414" s="168"/>
      <c r="RM414" s="168"/>
      <c r="RN414" s="168"/>
      <c r="RO414" s="168"/>
      <c r="RP414" s="168"/>
      <c r="RQ414" s="168"/>
      <c r="RR414" s="168"/>
      <c r="RS414" s="168"/>
      <c r="RT414" s="168"/>
      <c r="RU414" s="168"/>
      <c r="RV414" s="168"/>
      <c r="RW414" s="168"/>
      <c r="RX414" s="168"/>
      <c r="RY414" s="168"/>
      <c r="RZ414" s="168"/>
      <c r="SA414" s="168"/>
      <c r="SB414" s="168"/>
      <c r="SC414" s="168"/>
      <c r="SD414" s="168"/>
      <c r="SE414" s="168"/>
      <c r="SF414" s="168"/>
      <c r="SG414" s="168"/>
      <c r="SH414" s="168"/>
      <c r="SI414" s="168"/>
      <c r="SJ414" s="168"/>
      <c r="SK414" s="168"/>
      <c r="SL414" s="168"/>
      <c r="SM414" s="168"/>
      <c r="SN414" s="168"/>
      <c r="SO414" s="168"/>
      <c r="SP414" s="168"/>
      <c r="SQ414" s="168"/>
      <c r="SR414" s="168"/>
      <c r="SS414" s="168"/>
      <c r="ST414" s="168"/>
      <c r="SU414" s="168"/>
      <c r="SV414" s="168"/>
      <c r="SW414" s="168"/>
      <c r="SX414" s="168"/>
      <c r="SY414" s="168"/>
      <c r="SZ414" s="168"/>
      <c r="TA414" s="168"/>
      <c r="TB414" s="168"/>
      <c r="TC414" s="168"/>
      <c r="TD414" s="168"/>
      <c r="TE414" s="168"/>
      <c r="TF414" s="168"/>
      <c r="TG414" s="168"/>
      <c r="TH414" s="168"/>
      <c r="TI414" s="168"/>
      <c r="TJ414" s="168"/>
      <c r="TK414" s="168"/>
      <c r="TL414" s="168"/>
      <c r="TM414" s="168"/>
      <c r="TN414" s="168"/>
      <c r="TO414" s="168"/>
      <c r="TP414" s="168"/>
      <c r="TQ414" s="168"/>
      <c r="TR414" s="168"/>
      <c r="TS414" s="168"/>
      <c r="TT414" s="168"/>
      <c r="TU414" s="168"/>
      <c r="TV414" s="168"/>
      <c r="TW414" s="168"/>
      <c r="TX414" s="168"/>
      <c r="TY414" s="168"/>
      <c r="TZ414" s="168"/>
      <c r="UA414" s="168"/>
      <c r="UB414" s="168"/>
      <c r="UC414" s="168"/>
      <c r="UD414" s="168"/>
      <c r="UE414" s="168"/>
      <c r="UF414" s="168"/>
      <c r="UG414" s="168"/>
      <c r="UH414" s="168"/>
      <c r="UI414" s="168"/>
      <c r="UJ414" s="168"/>
      <c r="UK414" s="168"/>
      <c r="UL414" s="168"/>
      <c r="UM414" s="168"/>
      <c r="UN414" s="168"/>
      <c r="UO414" s="168"/>
      <c r="UP414" s="168"/>
      <c r="UQ414" s="168"/>
      <c r="UR414" s="168"/>
      <c r="US414" s="168"/>
      <c r="UT414" s="168"/>
      <c r="UU414" s="168"/>
      <c r="UV414" s="168"/>
      <c r="UW414" s="168"/>
      <c r="UX414" s="168"/>
      <c r="UY414" s="168"/>
      <c r="UZ414" s="168"/>
      <c r="VA414" s="168"/>
      <c r="VB414" s="168"/>
      <c r="VC414" s="168"/>
      <c r="VD414" s="168"/>
      <c r="VE414" s="168"/>
      <c r="VF414" s="168"/>
      <c r="VG414" s="168"/>
      <c r="VH414" s="168"/>
      <c r="VI414" s="168"/>
      <c r="VJ414" s="168"/>
      <c r="VK414" s="168"/>
      <c r="VL414" s="168"/>
      <c r="VM414" s="168"/>
      <c r="VN414" s="168"/>
      <c r="VO414" s="168"/>
      <c r="VP414" s="168"/>
      <c r="VQ414" s="168"/>
      <c r="VR414" s="168"/>
      <c r="VS414" s="168"/>
      <c r="VT414" s="168"/>
      <c r="VU414" s="168"/>
      <c r="VV414" s="168"/>
      <c r="VW414" s="168"/>
      <c r="VX414" s="168"/>
      <c r="VY414" s="168"/>
      <c r="VZ414" s="168"/>
      <c r="WA414" s="168"/>
      <c r="WB414" s="168"/>
      <c r="WC414" s="168"/>
      <c r="WD414" s="168"/>
      <c r="WE414" s="168"/>
      <c r="WF414" s="168"/>
      <c r="WG414" s="168"/>
      <c r="WH414" s="168"/>
      <c r="WI414" s="168"/>
      <c r="WJ414" s="168"/>
      <c r="WK414" s="168"/>
      <c r="WL414" s="168"/>
      <c r="WM414" s="168"/>
      <c r="WN414" s="168"/>
      <c r="WO414" s="168"/>
      <c r="WP414" s="168"/>
      <c r="WQ414" s="168"/>
      <c r="WR414" s="168"/>
      <c r="WS414" s="168"/>
      <c r="WT414" s="168"/>
      <c r="WU414" s="168"/>
      <c r="WV414" s="168"/>
      <c r="WW414" s="168"/>
      <c r="WX414" s="168"/>
      <c r="WY414" s="168"/>
      <c r="WZ414" s="168"/>
      <c r="XA414" s="168"/>
      <c r="XB414" s="168"/>
      <c r="XC414" s="168"/>
      <c r="XD414" s="168"/>
      <c r="XE414" s="168"/>
      <c r="XF414" s="168"/>
      <c r="XG414" s="168"/>
      <c r="XH414" s="168"/>
      <c r="XI414" s="168"/>
      <c r="XJ414" s="168"/>
      <c r="XK414" s="168"/>
      <c r="XL414" s="168"/>
      <c r="XM414" s="168"/>
      <c r="XN414" s="168"/>
      <c r="XO414" s="168"/>
      <c r="XP414" s="168"/>
      <c r="XQ414" s="168"/>
      <c r="XR414" s="168"/>
      <c r="XS414" s="168"/>
      <c r="XT414" s="168"/>
      <c r="XU414" s="168"/>
      <c r="XV414" s="168"/>
      <c r="XW414" s="168"/>
      <c r="XX414" s="168"/>
      <c r="XY414" s="168"/>
      <c r="XZ414" s="168"/>
      <c r="YA414" s="168"/>
      <c r="YB414" s="168"/>
      <c r="YC414" s="168"/>
      <c r="YD414" s="168"/>
      <c r="YE414" s="168"/>
      <c r="YF414" s="168"/>
      <c r="YG414" s="168"/>
      <c r="YH414" s="168"/>
      <c r="YI414" s="168"/>
      <c r="YJ414" s="168"/>
      <c r="YK414" s="168"/>
      <c r="YL414" s="168"/>
      <c r="YM414" s="168"/>
      <c r="YN414" s="168"/>
      <c r="YO414" s="168"/>
      <c r="YP414" s="168"/>
      <c r="YQ414" s="168"/>
      <c r="YR414" s="168"/>
      <c r="YS414" s="168"/>
      <c r="YT414" s="168"/>
      <c r="YU414" s="168"/>
      <c r="YV414" s="168"/>
      <c r="YW414" s="168"/>
      <c r="YX414" s="168"/>
      <c r="YY414" s="168"/>
      <c r="YZ414" s="168"/>
      <c r="ZA414" s="168"/>
      <c r="ZB414" s="168"/>
      <c r="ZC414" s="168"/>
      <c r="ZD414" s="168"/>
      <c r="ZE414" s="168"/>
      <c r="ZF414" s="168"/>
      <c r="ZG414" s="168"/>
      <c r="ZH414" s="168"/>
      <c r="ZI414" s="168"/>
      <c r="ZJ414" s="168"/>
      <c r="ZK414" s="168"/>
      <c r="ZL414" s="168"/>
      <c r="ZM414" s="168"/>
      <c r="ZN414" s="168"/>
      <c r="ZO414" s="168"/>
      <c r="ZP414" s="168"/>
      <c r="ZQ414" s="168"/>
      <c r="ZR414" s="168"/>
      <c r="ZS414" s="168"/>
      <c r="ZT414" s="168"/>
      <c r="ZU414" s="168"/>
      <c r="ZV414" s="168"/>
      <c r="ZW414" s="168"/>
      <c r="ZX414" s="168"/>
      <c r="ZY414" s="168"/>
      <c r="ZZ414" s="168"/>
      <c r="AAA414" s="168"/>
      <c r="AAB414" s="168"/>
      <c r="AAC414" s="168"/>
      <c r="AAD414" s="168"/>
      <c r="AAE414" s="168"/>
      <c r="AAF414" s="168"/>
      <c r="AAG414" s="168"/>
      <c r="AAH414" s="168"/>
      <c r="AAI414" s="168"/>
      <c r="AAJ414" s="168"/>
      <c r="AAK414" s="168"/>
      <c r="AAL414" s="168"/>
      <c r="AAM414" s="168"/>
      <c r="AAN414" s="168"/>
      <c r="AAO414" s="168"/>
      <c r="AAP414" s="168"/>
      <c r="AAQ414" s="168"/>
      <c r="AAR414" s="168"/>
      <c r="AAS414" s="168"/>
      <c r="AAT414" s="168"/>
      <c r="AAU414" s="168"/>
      <c r="AAV414" s="168"/>
      <c r="AAW414" s="168"/>
      <c r="AAX414" s="168"/>
      <c r="AAY414" s="168"/>
      <c r="AAZ414" s="168"/>
      <c r="ABA414" s="168"/>
      <c r="ABB414" s="168"/>
      <c r="ABC414" s="168"/>
      <c r="ABD414" s="168"/>
      <c r="ABE414" s="168"/>
      <c r="ABF414" s="168"/>
      <c r="ABG414" s="168"/>
      <c r="ABH414" s="168"/>
      <c r="ABI414" s="168"/>
      <c r="ABJ414" s="168"/>
      <c r="ABK414" s="168"/>
      <c r="ABL414" s="168"/>
      <c r="ABM414" s="168"/>
      <c r="ABN414" s="168"/>
      <c r="ABO414" s="168"/>
      <c r="ABP414" s="168"/>
      <c r="ABQ414" s="168"/>
      <c r="ABR414" s="168"/>
      <c r="ABS414" s="168"/>
      <c r="ABT414" s="168"/>
      <c r="ABU414" s="168"/>
      <c r="ABV414" s="168"/>
      <c r="ABW414" s="168"/>
      <c r="ABX414" s="168"/>
      <c r="ABY414" s="168"/>
      <c r="ABZ414" s="168"/>
      <c r="ACA414" s="168"/>
      <c r="ACB414" s="168"/>
      <c r="ACC414" s="168"/>
      <c r="ACD414" s="168"/>
      <c r="ACE414" s="168"/>
      <c r="ACF414" s="168"/>
      <c r="ACG414" s="168"/>
      <c r="ACH414" s="168"/>
      <c r="ACI414" s="168"/>
      <c r="ACJ414" s="168"/>
      <c r="ACK414" s="168"/>
      <c r="ACL414" s="168"/>
      <c r="ACM414" s="168"/>
      <c r="ACN414" s="168"/>
      <c r="ACO414" s="168"/>
      <c r="ACP414" s="168"/>
      <c r="ACQ414" s="168"/>
      <c r="ACR414" s="168"/>
      <c r="ACS414" s="168"/>
      <c r="ACT414" s="168"/>
      <c r="ACU414" s="168"/>
      <c r="ACV414" s="168"/>
      <c r="ACW414" s="168"/>
      <c r="ACX414" s="168"/>
      <c r="ACY414" s="168"/>
      <c r="ACZ414" s="168"/>
      <c r="ADA414" s="168"/>
      <c r="ADB414" s="168"/>
      <c r="ADC414" s="168"/>
      <c r="ADD414" s="168"/>
      <c r="ADE414" s="168"/>
      <c r="ADF414" s="168"/>
      <c r="ADG414" s="168"/>
      <c r="ADH414" s="168"/>
      <c r="ADI414" s="168"/>
      <c r="ADJ414" s="168"/>
      <c r="ADK414" s="168"/>
      <c r="ADL414" s="168"/>
      <c r="ADM414" s="168"/>
      <c r="ADN414" s="168"/>
      <c r="ADO414" s="168"/>
      <c r="ADP414" s="168"/>
      <c r="ADQ414" s="168"/>
      <c r="ADR414" s="168"/>
      <c r="ADS414" s="168"/>
      <c r="ADT414" s="168"/>
      <c r="ADU414" s="168"/>
      <c r="ADV414" s="168"/>
      <c r="ADW414" s="168"/>
      <c r="ADX414" s="168"/>
      <c r="ADY414" s="168"/>
      <c r="ADZ414" s="168"/>
      <c r="AEA414" s="168"/>
      <c r="AEB414" s="168"/>
      <c r="AEC414" s="168"/>
      <c r="AED414" s="168"/>
      <c r="AEE414" s="168"/>
      <c r="AEF414" s="168"/>
      <c r="AEG414" s="168"/>
      <c r="AEH414" s="168"/>
      <c r="AEI414" s="168"/>
      <c r="AEJ414" s="168"/>
      <c r="AEK414" s="168"/>
      <c r="AEL414" s="168"/>
      <c r="AEM414" s="168"/>
      <c r="AEN414" s="168"/>
      <c r="AEO414" s="168"/>
      <c r="AEP414" s="168"/>
      <c r="AEQ414" s="168"/>
      <c r="AER414" s="168"/>
      <c r="AES414" s="168"/>
      <c r="AET414" s="168"/>
      <c r="AEU414" s="168"/>
      <c r="AEV414" s="168"/>
      <c r="AEW414" s="168"/>
      <c r="AEX414" s="168"/>
      <c r="AEY414" s="168"/>
      <c r="AEZ414" s="168"/>
      <c r="AFA414" s="168"/>
      <c r="AFB414" s="168"/>
      <c r="AFC414" s="168"/>
      <c r="AFD414" s="168"/>
      <c r="AFE414" s="168"/>
      <c r="AFF414" s="168"/>
      <c r="AFG414" s="168"/>
      <c r="AFH414" s="168"/>
      <c r="AFI414" s="168"/>
      <c r="AFJ414" s="168"/>
      <c r="AFK414" s="168"/>
      <c r="AFL414" s="168"/>
      <c r="AFM414" s="168"/>
      <c r="AFN414" s="168"/>
      <c r="AFO414" s="168"/>
      <c r="AFP414" s="168"/>
      <c r="AFQ414" s="168"/>
      <c r="AFR414" s="168"/>
      <c r="AFS414" s="168"/>
      <c r="AFT414" s="168"/>
      <c r="AFU414" s="168"/>
      <c r="AFV414" s="168"/>
      <c r="AFW414" s="168"/>
      <c r="AFX414" s="168"/>
      <c r="AFY414" s="168"/>
      <c r="AFZ414" s="168"/>
      <c r="AGA414" s="168"/>
      <c r="AGB414" s="168"/>
      <c r="AGC414" s="168"/>
      <c r="AGD414" s="168"/>
      <c r="AGE414" s="168"/>
      <c r="AGF414" s="168"/>
      <c r="AGG414" s="168"/>
      <c r="AGH414" s="168"/>
      <c r="AGI414" s="168"/>
      <c r="AGJ414" s="168"/>
      <c r="AGK414" s="168"/>
      <c r="AGL414" s="168"/>
      <c r="AGM414" s="168"/>
      <c r="AGN414" s="168"/>
      <c r="AGO414" s="168"/>
      <c r="AGP414" s="168"/>
      <c r="AGQ414" s="168"/>
      <c r="AGR414" s="168"/>
      <c r="AGS414" s="168"/>
      <c r="AGT414" s="168"/>
      <c r="AGU414" s="168"/>
      <c r="AGV414" s="168"/>
      <c r="AGW414" s="168"/>
      <c r="AGX414" s="168"/>
      <c r="AGY414" s="168"/>
      <c r="AGZ414" s="168"/>
      <c r="AHA414" s="168"/>
      <c r="AHB414" s="168"/>
      <c r="AHC414" s="168"/>
      <c r="AHD414" s="168"/>
      <c r="AHE414" s="168"/>
      <c r="AHF414" s="168"/>
      <c r="AHG414" s="168"/>
      <c r="AHH414" s="168"/>
      <c r="AHI414" s="168"/>
      <c r="AHJ414" s="168"/>
      <c r="AHK414" s="168"/>
      <c r="AHL414" s="168"/>
      <c r="AHM414" s="168"/>
      <c r="AHN414" s="168"/>
      <c r="AHO414" s="168"/>
      <c r="AHP414" s="168"/>
      <c r="AHQ414" s="168"/>
      <c r="AHR414" s="168"/>
      <c r="AHS414" s="168"/>
      <c r="AHT414" s="168"/>
      <c r="AHU414" s="168"/>
      <c r="AHV414" s="168"/>
      <c r="AHW414" s="168"/>
      <c r="AHX414" s="168"/>
      <c r="AHY414" s="168"/>
      <c r="AHZ414" s="168"/>
      <c r="AIA414" s="168"/>
      <c r="AIB414" s="168"/>
      <c r="AIC414" s="168"/>
      <c r="AID414" s="168"/>
      <c r="AIE414" s="168"/>
      <c r="AIF414" s="168"/>
      <c r="AIG414" s="168"/>
      <c r="AIH414" s="168"/>
      <c r="AII414" s="168"/>
      <c r="AIJ414" s="168"/>
      <c r="AIK414" s="168"/>
      <c r="AIL414" s="168"/>
      <c r="AIM414" s="168"/>
      <c r="AIN414" s="168"/>
      <c r="AIO414" s="168"/>
      <c r="AIP414" s="168"/>
      <c r="AIQ414" s="168"/>
      <c r="AIR414" s="168"/>
      <c r="AIS414" s="168"/>
      <c r="AIT414" s="168"/>
      <c r="AIU414" s="168"/>
      <c r="AIV414" s="168"/>
      <c r="AIW414" s="168"/>
      <c r="AIX414" s="168"/>
      <c r="AIY414" s="168"/>
      <c r="AIZ414" s="168"/>
      <c r="AJA414" s="168"/>
      <c r="AJB414" s="168"/>
      <c r="AJC414" s="168"/>
      <c r="AJD414" s="168"/>
      <c r="AJE414" s="168"/>
      <c r="AJF414" s="168"/>
      <c r="AJG414" s="168"/>
      <c r="AJH414" s="168"/>
      <c r="AJI414" s="168"/>
      <c r="AJJ414" s="168"/>
      <c r="AJK414" s="168"/>
      <c r="AJL414" s="168"/>
    </row>
    <row r="415" spans="1:948" s="33" customFormat="1" ht="10.5" x14ac:dyDescent="0.15">
      <c r="A415" s="302" t="s">
        <v>3777</v>
      </c>
      <c r="B415" s="303" t="s">
        <v>2243</v>
      </c>
      <c r="C415" s="304" t="s">
        <v>110</v>
      </c>
      <c r="D415" s="304" t="s">
        <v>3754</v>
      </c>
      <c r="E415" s="304" t="s">
        <v>3768</v>
      </c>
      <c r="F415" s="304">
        <v>782</v>
      </c>
      <c r="G415" s="305">
        <v>42922</v>
      </c>
      <c r="H415" s="304" t="s">
        <v>3756</v>
      </c>
      <c r="I415" s="304" t="s">
        <v>3789</v>
      </c>
      <c r="J415" s="304" t="s">
        <v>3790</v>
      </c>
      <c r="K415" s="304"/>
      <c r="L415" s="306">
        <v>2807.2</v>
      </c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168"/>
      <c r="BD415" s="168"/>
      <c r="BE415" s="168"/>
      <c r="BF415" s="168"/>
      <c r="BG415" s="168"/>
      <c r="BH415" s="168"/>
      <c r="BI415" s="168"/>
      <c r="BJ415" s="168"/>
      <c r="BK415" s="168"/>
      <c r="BL415" s="168"/>
      <c r="BM415" s="168"/>
      <c r="BN415" s="168"/>
      <c r="BO415" s="168"/>
      <c r="BP415" s="168"/>
      <c r="BQ415" s="168"/>
      <c r="BR415" s="168"/>
      <c r="BS415" s="168"/>
      <c r="BT415" s="168"/>
      <c r="BU415" s="168"/>
      <c r="BV415" s="168"/>
      <c r="BW415" s="168"/>
      <c r="BX415" s="168"/>
      <c r="BY415" s="168"/>
      <c r="BZ415" s="168"/>
      <c r="CA415" s="168"/>
      <c r="CB415" s="168"/>
      <c r="CC415" s="168"/>
      <c r="CD415" s="168"/>
      <c r="CE415" s="168"/>
      <c r="CF415" s="168"/>
      <c r="CG415" s="168"/>
      <c r="CH415" s="168"/>
      <c r="CI415" s="168"/>
      <c r="CJ415" s="168"/>
      <c r="CK415" s="168"/>
      <c r="CL415" s="168"/>
      <c r="CM415" s="168"/>
      <c r="CN415" s="168"/>
      <c r="CO415" s="168"/>
      <c r="CP415" s="168"/>
      <c r="CQ415" s="168"/>
      <c r="CR415" s="168"/>
      <c r="CS415" s="168"/>
      <c r="CT415" s="168"/>
      <c r="CU415" s="168"/>
      <c r="CV415" s="168"/>
      <c r="CW415" s="168"/>
      <c r="CX415" s="168"/>
      <c r="CY415" s="168"/>
      <c r="CZ415" s="168"/>
      <c r="DA415" s="168"/>
      <c r="DB415" s="168"/>
      <c r="DC415" s="168"/>
      <c r="DD415" s="168"/>
      <c r="DE415" s="168"/>
      <c r="DF415" s="168"/>
      <c r="DG415" s="168"/>
      <c r="DH415" s="168"/>
      <c r="DI415" s="168"/>
      <c r="DJ415" s="168"/>
      <c r="DK415" s="168"/>
      <c r="DL415" s="168"/>
      <c r="DM415" s="168"/>
      <c r="DN415" s="168"/>
      <c r="DO415" s="168"/>
      <c r="DP415" s="168"/>
      <c r="DQ415" s="168"/>
      <c r="DR415" s="168"/>
      <c r="DS415" s="168"/>
      <c r="DT415" s="168"/>
      <c r="DU415" s="168"/>
      <c r="DV415" s="168"/>
      <c r="DW415" s="168"/>
      <c r="DX415" s="168"/>
      <c r="DY415" s="168"/>
      <c r="DZ415" s="168"/>
      <c r="EA415" s="168"/>
      <c r="EB415" s="168"/>
      <c r="EC415" s="168"/>
      <c r="ED415" s="168"/>
      <c r="EE415" s="168"/>
      <c r="EF415" s="168"/>
      <c r="EG415" s="168"/>
      <c r="EH415" s="168"/>
      <c r="EI415" s="168"/>
      <c r="EJ415" s="168"/>
      <c r="EK415" s="168"/>
      <c r="EL415" s="168"/>
      <c r="EM415" s="168"/>
      <c r="EN415" s="168"/>
      <c r="EO415" s="168"/>
      <c r="EP415" s="168"/>
      <c r="EQ415" s="168"/>
      <c r="ER415" s="168"/>
      <c r="ES415" s="168"/>
      <c r="ET415" s="168"/>
      <c r="EU415" s="168"/>
      <c r="EV415" s="168"/>
      <c r="EW415" s="168"/>
      <c r="EX415" s="168"/>
      <c r="EY415" s="168"/>
      <c r="EZ415" s="168"/>
      <c r="FA415" s="168"/>
      <c r="FB415" s="168"/>
      <c r="FC415" s="168"/>
      <c r="FD415" s="168"/>
      <c r="FE415" s="168"/>
      <c r="FF415" s="168"/>
      <c r="FG415" s="168"/>
      <c r="FH415" s="168"/>
      <c r="FI415" s="168"/>
      <c r="FJ415" s="168"/>
      <c r="FK415" s="168"/>
      <c r="FL415" s="168"/>
      <c r="FM415" s="168"/>
      <c r="FN415" s="168"/>
      <c r="FO415" s="168"/>
      <c r="FP415" s="168"/>
      <c r="FQ415" s="168"/>
      <c r="FR415" s="168"/>
      <c r="FS415" s="168"/>
      <c r="FT415" s="168"/>
      <c r="FU415" s="168"/>
      <c r="FV415" s="168"/>
      <c r="FW415" s="168"/>
      <c r="FX415" s="168"/>
      <c r="FY415" s="168"/>
      <c r="FZ415" s="168"/>
      <c r="GA415" s="168"/>
      <c r="GB415" s="168"/>
      <c r="GC415" s="168"/>
      <c r="GD415" s="168"/>
      <c r="GE415" s="168"/>
      <c r="GF415" s="168"/>
      <c r="GG415" s="168"/>
      <c r="GH415" s="168"/>
      <c r="GI415" s="168"/>
      <c r="GJ415" s="168"/>
      <c r="GK415" s="168"/>
      <c r="GL415" s="168"/>
      <c r="GM415" s="168"/>
      <c r="GN415" s="168"/>
      <c r="GO415" s="168"/>
      <c r="GP415" s="168"/>
      <c r="GQ415" s="168"/>
      <c r="GR415" s="168"/>
      <c r="GS415" s="168"/>
      <c r="GT415" s="168"/>
      <c r="GU415" s="168"/>
      <c r="GV415" s="168"/>
      <c r="GW415" s="168"/>
      <c r="GX415" s="168"/>
      <c r="GY415" s="168"/>
      <c r="GZ415" s="168"/>
      <c r="HA415" s="168"/>
      <c r="HB415" s="168"/>
      <c r="HC415" s="168"/>
      <c r="HD415" s="168"/>
      <c r="HE415" s="168"/>
      <c r="HF415" s="168"/>
      <c r="HG415" s="168"/>
      <c r="HH415" s="168"/>
      <c r="HI415" s="168"/>
      <c r="HJ415" s="168"/>
      <c r="HK415" s="168"/>
      <c r="HL415" s="168"/>
      <c r="HM415" s="168"/>
      <c r="HN415" s="168"/>
      <c r="HO415" s="168"/>
      <c r="HP415" s="168"/>
      <c r="HQ415" s="168"/>
      <c r="HR415" s="168"/>
      <c r="HS415" s="168"/>
      <c r="HT415" s="168"/>
      <c r="HU415" s="168"/>
      <c r="HV415" s="168"/>
      <c r="HW415" s="168"/>
      <c r="HX415" s="168"/>
      <c r="HY415" s="168"/>
      <c r="HZ415" s="168"/>
      <c r="IA415" s="168"/>
      <c r="IB415" s="168"/>
      <c r="IC415" s="168"/>
      <c r="ID415" s="168"/>
      <c r="IE415" s="168"/>
      <c r="IF415" s="168"/>
      <c r="IG415" s="168"/>
      <c r="IH415" s="168"/>
      <c r="II415" s="168"/>
      <c r="IJ415" s="168"/>
      <c r="IK415" s="168"/>
      <c r="IL415" s="168"/>
      <c r="IM415" s="168"/>
      <c r="IN415" s="168"/>
      <c r="IO415" s="168"/>
      <c r="IP415" s="168"/>
      <c r="IQ415" s="168"/>
      <c r="IR415" s="168"/>
      <c r="IS415" s="168"/>
      <c r="IT415" s="168"/>
      <c r="IU415" s="168"/>
      <c r="IV415" s="168"/>
      <c r="IW415" s="168"/>
      <c r="IX415" s="168"/>
      <c r="IY415" s="168"/>
      <c r="IZ415" s="168"/>
      <c r="JA415" s="168"/>
      <c r="JB415" s="168"/>
      <c r="JC415" s="168"/>
      <c r="JD415" s="168"/>
      <c r="JE415" s="168"/>
      <c r="JF415" s="168"/>
      <c r="JG415" s="168"/>
      <c r="JH415" s="168"/>
      <c r="JI415" s="168"/>
      <c r="JJ415" s="168"/>
      <c r="JK415" s="168"/>
      <c r="JL415" s="168"/>
      <c r="JM415" s="168"/>
      <c r="JN415" s="168"/>
      <c r="JO415" s="168"/>
      <c r="JP415" s="168"/>
      <c r="JQ415" s="168"/>
      <c r="JR415" s="168"/>
      <c r="JS415" s="168"/>
      <c r="JT415" s="168"/>
      <c r="JU415" s="168"/>
      <c r="JV415" s="168"/>
      <c r="JW415" s="168"/>
      <c r="JX415" s="168"/>
      <c r="JY415" s="168"/>
      <c r="JZ415" s="168"/>
      <c r="KA415" s="168"/>
      <c r="KB415" s="168"/>
      <c r="KC415" s="168"/>
      <c r="KD415" s="168"/>
      <c r="KE415" s="168"/>
      <c r="KF415" s="168"/>
      <c r="KG415" s="168"/>
      <c r="KH415" s="168"/>
      <c r="KI415" s="168"/>
      <c r="KJ415" s="168"/>
      <c r="KK415" s="168"/>
      <c r="KL415" s="168"/>
      <c r="KM415" s="168"/>
      <c r="KN415" s="168"/>
      <c r="KO415" s="168"/>
      <c r="KP415" s="168"/>
      <c r="KQ415" s="168"/>
      <c r="KR415" s="168"/>
      <c r="KS415" s="168"/>
      <c r="KT415" s="168"/>
      <c r="KU415" s="168"/>
      <c r="KV415" s="168"/>
      <c r="KW415" s="168"/>
      <c r="KX415" s="168"/>
      <c r="KY415" s="168"/>
      <c r="KZ415" s="168"/>
      <c r="LA415" s="168"/>
      <c r="LB415" s="168"/>
      <c r="LC415" s="168"/>
      <c r="LD415" s="168"/>
      <c r="LE415" s="168"/>
      <c r="LF415" s="168"/>
      <c r="LG415" s="168"/>
      <c r="LH415" s="168"/>
      <c r="LI415" s="168"/>
      <c r="LJ415" s="168"/>
      <c r="LK415" s="168"/>
      <c r="LL415" s="168"/>
      <c r="LM415" s="168"/>
      <c r="LN415" s="168"/>
      <c r="LO415" s="168"/>
      <c r="LP415" s="168"/>
      <c r="LQ415" s="168"/>
      <c r="LR415" s="168"/>
      <c r="LS415" s="168"/>
      <c r="LT415" s="168"/>
      <c r="LU415" s="168"/>
      <c r="LV415" s="168"/>
      <c r="LW415" s="168"/>
      <c r="LX415" s="168"/>
      <c r="LY415" s="168"/>
      <c r="LZ415" s="168"/>
      <c r="MA415" s="168"/>
      <c r="MB415" s="168"/>
      <c r="MC415" s="168"/>
      <c r="MD415" s="168"/>
      <c r="ME415" s="168"/>
      <c r="MF415" s="168"/>
      <c r="MG415" s="168"/>
      <c r="MH415" s="168"/>
      <c r="MI415" s="168"/>
      <c r="MJ415" s="168"/>
      <c r="MK415" s="168"/>
      <c r="ML415" s="168"/>
      <c r="MM415" s="168"/>
      <c r="MN415" s="168"/>
      <c r="MO415" s="168"/>
      <c r="MP415" s="168"/>
      <c r="MQ415" s="168"/>
      <c r="MR415" s="168"/>
      <c r="MS415" s="168"/>
      <c r="MT415" s="168"/>
      <c r="MU415" s="168"/>
      <c r="MV415" s="168"/>
      <c r="MW415" s="168"/>
      <c r="MX415" s="168"/>
      <c r="MY415" s="168"/>
      <c r="MZ415" s="168"/>
      <c r="NA415" s="168"/>
      <c r="NB415" s="168"/>
      <c r="NC415" s="168"/>
      <c r="ND415" s="168"/>
      <c r="NE415" s="168"/>
      <c r="NF415" s="168"/>
      <c r="NG415" s="168"/>
      <c r="NH415" s="168"/>
      <c r="NI415" s="168"/>
      <c r="NJ415" s="168"/>
      <c r="NK415" s="168"/>
      <c r="NL415" s="168"/>
      <c r="NM415" s="168"/>
      <c r="NN415" s="168"/>
      <c r="NO415" s="168"/>
      <c r="NP415" s="168"/>
      <c r="NQ415" s="168"/>
      <c r="NR415" s="168"/>
      <c r="NS415" s="168"/>
      <c r="NT415" s="168"/>
      <c r="NU415" s="168"/>
      <c r="NV415" s="168"/>
      <c r="NW415" s="168"/>
      <c r="NX415" s="168"/>
      <c r="NY415" s="168"/>
      <c r="NZ415" s="168"/>
      <c r="OA415" s="168"/>
      <c r="OB415" s="168"/>
      <c r="OC415" s="168"/>
      <c r="OD415" s="168"/>
      <c r="OE415" s="168"/>
      <c r="OF415" s="168"/>
      <c r="OG415" s="168"/>
      <c r="OH415" s="168"/>
      <c r="OI415" s="168"/>
      <c r="OJ415" s="168"/>
      <c r="OK415" s="168"/>
      <c r="OL415" s="168"/>
      <c r="OM415" s="168"/>
      <c r="ON415" s="168"/>
      <c r="OO415" s="168"/>
      <c r="OP415" s="168"/>
      <c r="OQ415" s="168"/>
      <c r="OR415" s="168"/>
      <c r="OS415" s="168"/>
      <c r="OT415" s="168"/>
      <c r="OU415" s="168"/>
      <c r="OV415" s="168"/>
      <c r="OW415" s="168"/>
      <c r="OX415" s="168"/>
      <c r="OY415" s="168"/>
      <c r="OZ415" s="168"/>
      <c r="PA415" s="168"/>
      <c r="PB415" s="168"/>
      <c r="PC415" s="168"/>
      <c r="PD415" s="168"/>
      <c r="PE415" s="168"/>
      <c r="PF415" s="168"/>
      <c r="PG415" s="168"/>
      <c r="PH415" s="168"/>
      <c r="PI415" s="168"/>
      <c r="PJ415" s="168"/>
      <c r="PK415" s="168"/>
      <c r="PL415" s="168"/>
      <c r="PM415" s="168"/>
      <c r="PN415" s="168"/>
      <c r="PO415" s="168"/>
      <c r="PP415" s="168"/>
      <c r="PQ415" s="168"/>
      <c r="PR415" s="168"/>
      <c r="PS415" s="168"/>
      <c r="PT415" s="168"/>
      <c r="PU415" s="168"/>
      <c r="PV415" s="168"/>
      <c r="PW415" s="168"/>
      <c r="PX415" s="168"/>
      <c r="PY415" s="168"/>
      <c r="PZ415" s="168"/>
      <c r="QA415" s="168"/>
      <c r="QB415" s="168"/>
      <c r="QC415" s="168"/>
      <c r="QD415" s="168"/>
      <c r="QE415" s="168"/>
      <c r="QF415" s="168"/>
      <c r="QG415" s="168"/>
      <c r="QH415" s="168"/>
      <c r="QI415" s="168"/>
      <c r="QJ415" s="168"/>
      <c r="QK415" s="168"/>
      <c r="QL415" s="168"/>
      <c r="QM415" s="168"/>
      <c r="QN415" s="168"/>
      <c r="QO415" s="168"/>
      <c r="QP415" s="168"/>
      <c r="QQ415" s="168"/>
      <c r="QR415" s="168"/>
      <c r="QS415" s="168"/>
      <c r="QT415" s="168"/>
      <c r="QU415" s="168"/>
      <c r="QV415" s="168"/>
      <c r="QW415" s="168"/>
      <c r="QX415" s="168"/>
      <c r="QY415" s="168"/>
      <c r="QZ415" s="168"/>
      <c r="RA415" s="168"/>
      <c r="RB415" s="168"/>
      <c r="RC415" s="168"/>
      <c r="RD415" s="168"/>
      <c r="RE415" s="168"/>
      <c r="RF415" s="168"/>
      <c r="RG415" s="168"/>
      <c r="RH415" s="168"/>
      <c r="RI415" s="168"/>
      <c r="RJ415" s="168"/>
      <c r="RK415" s="168"/>
      <c r="RL415" s="168"/>
      <c r="RM415" s="168"/>
      <c r="RN415" s="168"/>
      <c r="RO415" s="168"/>
      <c r="RP415" s="168"/>
      <c r="RQ415" s="168"/>
      <c r="RR415" s="168"/>
      <c r="RS415" s="168"/>
      <c r="RT415" s="168"/>
      <c r="RU415" s="168"/>
      <c r="RV415" s="168"/>
      <c r="RW415" s="168"/>
      <c r="RX415" s="168"/>
      <c r="RY415" s="168"/>
      <c r="RZ415" s="168"/>
      <c r="SA415" s="168"/>
      <c r="SB415" s="168"/>
      <c r="SC415" s="168"/>
      <c r="SD415" s="168"/>
      <c r="SE415" s="168"/>
      <c r="SF415" s="168"/>
      <c r="SG415" s="168"/>
      <c r="SH415" s="168"/>
      <c r="SI415" s="168"/>
      <c r="SJ415" s="168"/>
      <c r="SK415" s="168"/>
      <c r="SL415" s="168"/>
      <c r="SM415" s="168"/>
      <c r="SN415" s="168"/>
      <c r="SO415" s="168"/>
      <c r="SP415" s="168"/>
      <c r="SQ415" s="168"/>
      <c r="SR415" s="168"/>
      <c r="SS415" s="168"/>
      <c r="ST415" s="168"/>
      <c r="SU415" s="168"/>
      <c r="SV415" s="168"/>
      <c r="SW415" s="168"/>
      <c r="SX415" s="168"/>
      <c r="SY415" s="168"/>
      <c r="SZ415" s="168"/>
      <c r="TA415" s="168"/>
      <c r="TB415" s="168"/>
      <c r="TC415" s="168"/>
      <c r="TD415" s="168"/>
      <c r="TE415" s="168"/>
      <c r="TF415" s="168"/>
      <c r="TG415" s="168"/>
      <c r="TH415" s="168"/>
      <c r="TI415" s="168"/>
      <c r="TJ415" s="168"/>
      <c r="TK415" s="168"/>
      <c r="TL415" s="168"/>
      <c r="TM415" s="168"/>
      <c r="TN415" s="168"/>
      <c r="TO415" s="168"/>
      <c r="TP415" s="168"/>
      <c r="TQ415" s="168"/>
      <c r="TR415" s="168"/>
      <c r="TS415" s="168"/>
      <c r="TT415" s="168"/>
      <c r="TU415" s="168"/>
      <c r="TV415" s="168"/>
      <c r="TW415" s="168"/>
      <c r="TX415" s="168"/>
      <c r="TY415" s="168"/>
      <c r="TZ415" s="168"/>
      <c r="UA415" s="168"/>
      <c r="UB415" s="168"/>
      <c r="UC415" s="168"/>
      <c r="UD415" s="168"/>
      <c r="UE415" s="168"/>
      <c r="UF415" s="168"/>
      <c r="UG415" s="168"/>
      <c r="UH415" s="168"/>
      <c r="UI415" s="168"/>
      <c r="UJ415" s="168"/>
      <c r="UK415" s="168"/>
      <c r="UL415" s="168"/>
      <c r="UM415" s="168"/>
      <c r="UN415" s="168"/>
      <c r="UO415" s="168"/>
      <c r="UP415" s="168"/>
      <c r="UQ415" s="168"/>
      <c r="UR415" s="168"/>
      <c r="US415" s="168"/>
      <c r="UT415" s="168"/>
      <c r="UU415" s="168"/>
      <c r="UV415" s="168"/>
      <c r="UW415" s="168"/>
      <c r="UX415" s="168"/>
      <c r="UY415" s="168"/>
      <c r="UZ415" s="168"/>
      <c r="VA415" s="168"/>
      <c r="VB415" s="168"/>
      <c r="VC415" s="168"/>
      <c r="VD415" s="168"/>
      <c r="VE415" s="168"/>
      <c r="VF415" s="168"/>
      <c r="VG415" s="168"/>
      <c r="VH415" s="168"/>
      <c r="VI415" s="168"/>
      <c r="VJ415" s="168"/>
      <c r="VK415" s="168"/>
      <c r="VL415" s="168"/>
      <c r="VM415" s="168"/>
      <c r="VN415" s="168"/>
      <c r="VO415" s="168"/>
      <c r="VP415" s="168"/>
      <c r="VQ415" s="168"/>
      <c r="VR415" s="168"/>
      <c r="VS415" s="168"/>
      <c r="VT415" s="168"/>
      <c r="VU415" s="168"/>
      <c r="VV415" s="168"/>
      <c r="VW415" s="168"/>
      <c r="VX415" s="168"/>
      <c r="VY415" s="168"/>
      <c r="VZ415" s="168"/>
      <c r="WA415" s="168"/>
      <c r="WB415" s="168"/>
      <c r="WC415" s="168"/>
      <c r="WD415" s="168"/>
      <c r="WE415" s="168"/>
      <c r="WF415" s="168"/>
      <c r="WG415" s="168"/>
      <c r="WH415" s="168"/>
      <c r="WI415" s="168"/>
      <c r="WJ415" s="168"/>
      <c r="WK415" s="168"/>
      <c r="WL415" s="168"/>
      <c r="WM415" s="168"/>
      <c r="WN415" s="168"/>
      <c r="WO415" s="168"/>
      <c r="WP415" s="168"/>
      <c r="WQ415" s="168"/>
      <c r="WR415" s="168"/>
      <c r="WS415" s="168"/>
      <c r="WT415" s="168"/>
      <c r="WU415" s="168"/>
      <c r="WV415" s="168"/>
      <c r="WW415" s="168"/>
      <c r="WX415" s="168"/>
      <c r="WY415" s="168"/>
      <c r="WZ415" s="168"/>
      <c r="XA415" s="168"/>
      <c r="XB415" s="168"/>
      <c r="XC415" s="168"/>
      <c r="XD415" s="168"/>
      <c r="XE415" s="168"/>
      <c r="XF415" s="168"/>
      <c r="XG415" s="168"/>
      <c r="XH415" s="168"/>
      <c r="XI415" s="168"/>
      <c r="XJ415" s="168"/>
      <c r="XK415" s="168"/>
      <c r="XL415" s="168"/>
      <c r="XM415" s="168"/>
      <c r="XN415" s="168"/>
      <c r="XO415" s="168"/>
      <c r="XP415" s="168"/>
      <c r="XQ415" s="168"/>
      <c r="XR415" s="168"/>
      <c r="XS415" s="168"/>
      <c r="XT415" s="168"/>
      <c r="XU415" s="168"/>
      <c r="XV415" s="168"/>
      <c r="XW415" s="168"/>
      <c r="XX415" s="168"/>
      <c r="XY415" s="168"/>
      <c r="XZ415" s="168"/>
      <c r="YA415" s="168"/>
      <c r="YB415" s="168"/>
      <c r="YC415" s="168"/>
      <c r="YD415" s="168"/>
      <c r="YE415" s="168"/>
      <c r="YF415" s="168"/>
      <c r="YG415" s="168"/>
      <c r="YH415" s="168"/>
      <c r="YI415" s="168"/>
      <c r="YJ415" s="168"/>
      <c r="YK415" s="168"/>
      <c r="YL415" s="168"/>
      <c r="YM415" s="168"/>
      <c r="YN415" s="168"/>
      <c r="YO415" s="168"/>
      <c r="YP415" s="168"/>
      <c r="YQ415" s="168"/>
      <c r="YR415" s="168"/>
      <c r="YS415" s="168"/>
      <c r="YT415" s="168"/>
      <c r="YU415" s="168"/>
      <c r="YV415" s="168"/>
      <c r="YW415" s="168"/>
      <c r="YX415" s="168"/>
      <c r="YY415" s="168"/>
      <c r="YZ415" s="168"/>
      <c r="ZA415" s="168"/>
      <c r="ZB415" s="168"/>
      <c r="ZC415" s="168"/>
      <c r="ZD415" s="168"/>
      <c r="ZE415" s="168"/>
      <c r="ZF415" s="168"/>
      <c r="ZG415" s="168"/>
      <c r="ZH415" s="168"/>
      <c r="ZI415" s="168"/>
      <c r="ZJ415" s="168"/>
      <c r="ZK415" s="168"/>
      <c r="ZL415" s="168"/>
      <c r="ZM415" s="168"/>
      <c r="ZN415" s="168"/>
      <c r="ZO415" s="168"/>
      <c r="ZP415" s="168"/>
      <c r="ZQ415" s="168"/>
      <c r="ZR415" s="168"/>
      <c r="ZS415" s="168"/>
      <c r="ZT415" s="168"/>
      <c r="ZU415" s="168"/>
      <c r="ZV415" s="168"/>
      <c r="ZW415" s="168"/>
      <c r="ZX415" s="168"/>
      <c r="ZY415" s="168"/>
      <c r="ZZ415" s="168"/>
      <c r="AAA415" s="168"/>
      <c r="AAB415" s="168"/>
      <c r="AAC415" s="168"/>
      <c r="AAD415" s="168"/>
      <c r="AAE415" s="168"/>
      <c r="AAF415" s="168"/>
      <c r="AAG415" s="168"/>
      <c r="AAH415" s="168"/>
      <c r="AAI415" s="168"/>
      <c r="AAJ415" s="168"/>
      <c r="AAK415" s="168"/>
      <c r="AAL415" s="168"/>
      <c r="AAM415" s="168"/>
      <c r="AAN415" s="168"/>
      <c r="AAO415" s="168"/>
      <c r="AAP415" s="168"/>
      <c r="AAQ415" s="168"/>
      <c r="AAR415" s="168"/>
      <c r="AAS415" s="168"/>
      <c r="AAT415" s="168"/>
      <c r="AAU415" s="168"/>
      <c r="AAV415" s="168"/>
      <c r="AAW415" s="168"/>
      <c r="AAX415" s="168"/>
      <c r="AAY415" s="168"/>
      <c r="AAZ415" s="168"/>
      <c r="ABA415" s="168"/>
      <c r="ABB415" s="168"/>
      <c r="ABC415" s="168"/>
      <c r="ABD415" s="168"/>
      <c r="ABE415" s="168"/>
      <c r="ABF415" s="168"/>
      <c r="ABG415" s="168"/>
      <c r="ABH415" s="168"/>
      <c r="ABI415" s="168"/>
      <c r="ABJ415" s="168"/>
      <c r="ABK415" s="168"/>
      <c r="ABL415" s="168"/>
      <c r="ABM415" s="168"/>
      <c r="ABN415" s="168"/>
      <c r="ABO415" s="168"/>
      <c r="ABP415" s="168"/>
      <c r="ABQ415" s="168"/>
      <c r="ABR415" s="168"/>
      <c r="ABS415" s="168"/>
      <c r="ABT415" s="168"/>
      <c r="ABU415" s="168"/>
      <c r="ABV415" s="168"/>
      <c r="ABW415" s="168"/>
      <c r="ABX415" s="168"/>
      <c r="ABY415" s="168"/>
      <c r="ABZ415" s="168"/>
      <c r="ACA415" s="168"/>
      <c r="ACB415" s="168"/>
      <c r="ACC415" s="168"/>
      <c r="ACD415" s="168"/>
      <c r="ACE415" s="168"/>
      <c r="ACF415" s="168"/>
      <c r="ACG415" s="168"/>
      <c r="ACH415" s="168"/>
      <c r="ACI415" s="168"/>
      <c r="ACJ415" s="168"/>
      <c r="ACK415" s="168"/>
      <c r="ACL415" s="168"/>
      <c r="ACM415" s="168"/>
      <c r="ACN415" s="168"/>
      <c r="ACO415" s="168"/>
      <c r="ACP415" s="168"/>
      <c r="ACQ415" s="168"/>
      <c r="ACR415" s="168"/>
      <c r="ACS415" s="168"/>
      <c r="ACT415" s="168"/>
      <c r="ACU415" s="168"/>
      <c r="ACV415" s="168"/>
      <c r="ACW415" s="168"/>
      <c r="ACX415" s="168"/>
      <c r="ACY415" s="168"/>
      <c r="ACZ415" s="168"/>
      <c r="ADA415" s="168"/>
      <c r="ADB415" s="168"/>
      <c r="ADC415" s="168"/>
      <c r="ADD415" s="168"/>
      <c r="ADE415" s="168"/>
      <c r="ADF415" s="168"/>
      <c r="ADG415" s="168"/>
      <c r="ADH415" s="168"/>
      <c r="ADI415" s="168"/>
      <c r="ADJ415" s="168"/>
      <c r="ADK415" s="168"/>
      <c r="ADL415" s="168"/>
      <c r="ADM415" s="168"/>
      <c r="ADN415" s="168"/>
      <c r="ADO415" s="168"/>
      <c r="ADP415" s="168"/>
      <c r="ADQ415" s="168"/>
      <c r="ADR415" s="168"/>
      <c r="ADS415" s="168"/>
      <c r="ADT415" s="168"/>
      <c r="ADU415" s="168"/>
      <c r="ADV415" s="168"/>
      <c r="ADW415" s="168"/>
      <c r="ADX415" s="168"/>
      <c r="ADY415" s="168"/>
      <c r="ADZ415" s="168"/>
      <c r="AEA415" s="168"/>
      <c r="AEB415" s="168"/>
      <c r="AEC415" s="168"/>
      <c r="AED415" s="168"/>
      <c r="AEE415" s="168"/>
      <c r="AEF415" s="168"/>
      <c r="AEG415" s="168"/>
      <c r="AEH415" s="168"/>
      <c r="AEI415" s="168"/>
      <c r="AEJ415" s="168"/>
      <c r="AEK415" s="168"/>
      <c r="AEL415" s="168"/>
      <c r="AEM415" s="168"/>
      <c r="AEN415" s="168"/>
      <c r="AEO415" s="168"/>
      <c r="AEP415" s="168"/>
      <c r="AEQ415" s="168"/>
      <c r="AER415" s="168"/>
      <c r="AES415" s="168"/>
      <c r="AET415" s="168"/>
      <c r="AEU415" s="168"/>
      <c r="AEV415" s="168"/>
      <c r="AEW415" s="168"/>
      <c r="AEX415" s="168"/>
      <c r="AEY415" s="168"/>
      <c r="AEZ415" s="168"/>
      <c r="AFA415" s="168"/>
      <c r="AFB415" s="168"/>
      <c r="AFC415" s="168"/>
      <c r="AFD415" s="168"/>
      <c r="AFE415" s="168"/>
      <c r="AFF415" s="168"/>
      <c r="AFG415" s="168"/>
      <c r="AFH415" s="168"/>
      <c r="AFI415" s="168"/>
      <c r="AFJ415" s="168"/>
      <c r="AFK415" s="168"/>
      <c r="AFL415" s="168"/>
      <c r="AFM415" s="168"/>
      <c r="AFN415" s="168"/>
      <c r="AFO415" s="168"/>
      <c r="AFP415" s="168"/>
      <c r="AFQ415" s="168"/>
      <c r="AFR415" s="168"/>
      <c r="AFS415" s="168"/>
      <c r="AFT415" s="168"/>
      <c r="AFU415" s="168"/>
      <c r="AFV415" s="168"/>
      <c r="AFW415" s="168"/>
      <c r="AFX415" s="168"/>
      <c r="AFY415" s="168"/>
      <c r="AFZ415" s="168"/>
      <c r="AGA415" s="168"/>
      <c r="AGB415" s="168"/>
      <c r="AGC415" s="168"/>
      <c r="AGD415" s="168"/>
      <c r="AGE415" s="168"/>
      <c r="AGF415" s="168"/>
      <c r="AGG415" s="168"/>
      <c r="AGH415" s="168"/>
      <c r="AGI415" s="168"/>
      <c r="AGJ415" s="168"/>
      <c r="AGK415" s="168"/>
      <c r="AGL415" s="168"/>
      <c r="AGM415" s="168"/>
      <c r="AGN415" s="168"/>
      <c r="AGO415" s="168"/>
      <c r="AGP415" s="168"/>
      <c r="AGQ415" s="168"/>
      <c r="AGR415" s="168"/>
      <c r="AGS415" s="168"/>
      <c r="AGT415" s="168"/>
      <c r="AGU415" s="168"/>
      <c r="AGV415" s="168"/>
      <c r="AGW415" s="168"/>
      <c r="AGX415" s="168"/>
      <c r="AGY415" s="168"/>
      <c r="AGZ415" s="168"/>
      <c r="AHA415" s="168"/>
      <c r="AHB415" s="168"/>
      <c r="AHC415" s="168"/>
      <c r="AHD415" s="168"/>
      <c r="AHE415" s="168"/>
      <c r="AHF415" s="168"/>
      <c r="AHG415" s="168"/>
      <c r="AHH415" s="168"/>
      <c r="AHI415" s="168"/>
      <c r="AHJ415" s="168"/>
      <c r="AHK415" s="168"/>
      <c r="AHL415" s="168"/>
      <c r="AHM415" s="168"/>
      <c r="AHN415" s="168"/>
      <c r="AHO415" s="168"/>
      <c r="AHP415" s="168"/>
      <c r="AHQ415" s="168"/>
      <c r="AHR415" s="168"/>
      <c r="AHS415" s="168"/>
      <c r="AHT415" s="168"/>
      <c r="AHU415" s="168"/>
      <c r="AHV415" s="168"/>
      <c r="AHW415" s="168"/>
      <c r="AHX415" s="168"/>
      <c r="AHY415" s="168"/>
      <c r="AHZ415" s="168"/>
      <c r="AIA415" s="168"/>
      <c r="AIB415" s="168"/>
      <c r="AIC415" s="168"/>
      <c r="AID415" s="168"/>
      <c r="AIE415" s="168"/>
      <c r="AIF415" s="168"/>
      <c r="AIG415" s="168"/>
      <c r="AIH415" s="168"/>
      <c r="AII415" s="168"/>
      <c r="AIJ415" s="168"/>
      <c r="AIK415" s="168"/>
      <c r="AIL415" s="168"/>
      <c r="AIM415" s="168"/>
      <c r="AIN415" s="168"/>
      <c r="AIO415" s="168"/>
      <c r="AIP415" s="168"/>
      <c r="AIQ415" s="168"/>
      <c r="AIR415" s="168"/>
      <c r="AIS415" s="168"/>
      <c r="AIT415" s="168"/>
      <c r="AIU415" s="168"/>
      <c r="AIV415" s="168"/>
      <c r="AIW415" s="168"/>
      <c r="AIX415" s="168"/>
      <c r="AIY415" s="168"/>
      <c r="AIZ415" s="168"/>
      <c r="AJA415" s="168"/>
      <c r="AJB415" s="168"/>
      <c r="AJC415" s="168"/>
      <c r="AJD415" s="168"/>
      <c r="AJE415" s="168"/>
      <c r="AJF415" s="168"/>
      <c r="AJG415" s="168"/>
      <c r="AJH415" s="168"/>
      <c r="AJI415" s="168"/>
      <c r="AJJ415" s="168"/>
      <c r="AJK415" s="168"/>
      <c r="AJL415" s="168"/>
    </row>
    <row r="416" spans="1:948" s="139" customFormat="1" ht="21.75" customHeight="1" x14ac:dyDescent="0.2">
      <c r="A416" s="176" t="s">
        <v>2819</v>
      </c>
      <c r="B416" s="307" t="s">
        <v>35</v>
      </c>
      <c r="C416" s="308" t="s">
        <v>2803</v>
      </c>
      <c r="D416" s="171" t="s">
        <v>2820</v>
      </c>
      <c r="E416" s="171" t="s">
        <v>3561</v>
      </c>
      <c r="F416" s="174" t="s">
        <v>2821</v>
      </c>
      <c r="G416" s="175">
        <f>+G405</f>
        <v>42912</v>
      </c>
      <c r="H416" s="171" t="s">
        <v>2822</v>
      </c>
      <c r="I416" s="176" t="s">
        <v>2775</v>
      </c>
      <c r="J416" s="174" t="s">
        <v>15</v>
      </c>
      <c r="K416" s="174" t="s">
        <v>16</v>
      </c>
      <c r="L416" s="177">
        <v>3685.15</v>
      </c>
    </row>
    <row r="417" spans="1:12" s="139" customFormat="1" ht="21.75" customHeight="1" x14ac:dyDescent="0.2">
      <c r="A417" s="169" t="s">
        <v>3558</v>
      </c>
      <c r="B417" s="170" t="s">
        <v>142</v>
      </c>
      <c r="C417" s="181" t="s">
        <v>143</v>
      </c>
      <c r="D417" s="181" t="s">
        <v>2188</v>
      </c>
      <c r="E417" s="170" t="s">
        <v>3560</v>
      </c>
      <c r="F417" s="170">
        <v>34</v>
      </c>
      <c r="G417" s="182">
        <v>42074</v>
      </c>
      <c r="H417" s="181" t="s">
        <v>2189</v>
      </c>
      <c r="I417" s="181" t="s">
        <v>2190</v>
      </c>
      <c r="J417" s="181">
        <v>7506086636599</v>
      </c>
      <c r="K417" s="170" t="s">
        <v>16</v>
      </c>
      <c r="L417" s="190">
        <v>3600</v>
      </c>
    </row>
    <row r="418" spans="1:12" s="139" customFormat="1" ht="21.75" customHeight="1" x14ac:dyDescent="0.2">
      <c r="A418" s="169" t="s">
        <v>446</v>
      </c>
      <c r="B418" s="170" t="s">
        <v>35</v>
      </c>
      <c r="C418" s="170" t="s">
        <v>48</v>
      </c>
      <c r="D418" s="170" t="s">
        <v>431</v>
      </c>
      <c r="E418" s="170" t="s">
        <v>3151</v>
      </c>
      <c r="F418" s="178" t="s">
        <v>447</v>
      </c>
      <c r="G418" s="179">
        <v>41402</v>
      </c>
      <c r="H418" s="170" t="s">
        <v>93</v>
      </c>
      <c r="I418" s="170" t="s">
        <v>448</v>
      </c>
      <c r="J418" s="170" t="s">
        <v>449</v>
      </c>
      <c r="K418" s="170" t="s">
        <v>16</v>
      </c>
      <c r="L418" s="173">
        <v>150</v>
      </c>
    </row>
    <row r="419" spans="1:12" s="139" customFormat="1" ht="21.75" customHeight="1" x14ac:dyDescent="0.2">
      <c r="A419" s="169" t="s">
        <v>947</v>
      </c>
      <c r="B419" s="170" t="s">
        <v>64</v>
      </c>
      <c r="C419" s="170" t="s">
        <v>666</v>
      </c>
      <c r="D419" s="170" t="s">
        <v>948</v>
      </c>
      <c r="E419" s="170" t="s">
        <v>949</v>
      </c>
      <c r="F419" s="178" t="s">
        <v>950</v>
      </c>
      <c r="G419" s="179">
        <v>41481</v>
      </c>
      <c r="H419" s="170" t="s">
        <v>37</v>
      </c>
      <c r="I419" s="170" t="s">
        <v>786</v>
      </c>
      <c r="J419" s="170" t="s">
        <v>951</v>
      </c>
      <c r="K419" s="170" t="s">
        <v>16</v>
      </c>
      <c r="L419" s="173">
        <v>2146</v>
      </c>
    </row>
    <row r="420" spans="1:12" s="139" customFormat="1" ht="21.75" customHeight="1" x14ac:dyDescent="0.2">
      <c r="A420" s="169" t="s">
        <v>63</v>
      </c>
      <c r="B420" s="170" t="s">
        <v>64</v>
      </c>
      <c r="C420" s="170" t="s">
        <v>65</v>
      </c>
      <c r="D420" s="170" t="s">
        <v>66</v>
      </c>
      <c r="E420" s="170" t="s">
        <v>3595</v>
      </c>
      <c r="F420" s="170" t="s">
        <v>67</v>
      </c>
      <c r="G420" s="179">
        <v>41389</v>
      </c>
      <c r="H420" s="170" t="s">
        <v>68</v>
      </c>
      <c r="I420" s="170" t="s">
        <v>69</v>
      </c>
      <c r="J420" s="178" t="s">
        <v>70</v>
      </c>
      <c r="K420" s="170" t="s">
        <v>16</v>
      </c>
      <c r="L420" s="173">
        <v>2891.84</v>
      </c>
    </row>
    <row r="421" spans="1:12" s="139" customFormat="1" ht="21.75" customHeight="1" x14ac:dyDescent="0.2">
      <c r="A421" s="169" t="s">
        <v>391</v>
      </c>
      <c r="B421" s="170" t="s">
        <v>71</v>
      </c>
      <c r="C421" s="170" t="s">
        <v>72</v>
      </c>
      <c r="D421" s="170" t="s">
        <v>73</v>
      </c>
      <c r="E421" s="170" t="s">
        <v>1539</v>
      </c>
      <c r="F421" s="170" t="s">
        <v>74</v>
      </c>
      <c r="G421" s="179">
        <v>41330</v>
      </c>
      <c r="H421" s="170" t="s">
        <v>75</v>
      </c>
      <c r="I421" s="170">
        <v>1997</v>
      </c>
      <c r="J421" s="170" t="s">
        <v>76</v>
      </c>
      <c r="K421" s="170" t="s">
        <v>77</v>
      </c>
      <c r="L421" s="173">
        <v>26500</v>
      </c>
    </row>
    <row r="422" spans="1:12" s="139" customFormat="1" ht="21.75" customHeight="1" x14ac:dyDescent="0.2">
      <c r="A422" s="169" t="s">
        <v>78</v>
      </c>
      <c r="B422" s="170" t="s">
        <v>61</v>
      </c>
      <c r="C422" s="170" t="s">
        <v>79</v>
      </c>
      <c r="D422" s="170" t="s">
        <v>80</v>
      </c>
      <c r="E422" s="271" t="s">
        <v>3265</v>
      </c>
      <c r="F422" s="178" t="s">
        <v>81</v>
      </c>
      <c r="G422" s="179">
        <v>41401</v>
      </c>
      <c r="H422" s="170" t="s">
        <v>82</v>
      </c>
      <c r="I422" s="170" t="s">
        <v>83</v>
      </c>
      <c r="J422" s="178" t="s">
        <v>15</v>
      </c>
      <c r="K422" s="170" t="s">
        <v>16</v>
      </c>
      <c r="L422" s="173">
        <v>638</v>
      </c>
    </row>
    <row r="423" spans="1:12" s="139" customFormat="1" ht="21.75" customHeight="1" x14ac:dyDescent="0.2">
      <c r="A423" s="169" t="s">
        <v>78</v>
      </c>
      <c r="B423" s="170" t="s">
        <v>61</v>
      </c>
      <c r="C423" s="170" t="s">
        <v>79</v>
      </c>
      <c r="D423" s="170" t="s">
        <v>84</v>
      </c>
      <c r="E423" s="271" t="s">
        <v>3265</v>
      </c>
      <c r="F423" s="178" t="s">
        <v>81</v>
      </c>
      <c r="G423" s="179">
        <v>41401</v>
      </c>
      <c r="H423" s="170" t="s">
        <v>82</v>
      </c>
      <c r="I423" s="170" t="s">
        <v>83</v>
      </c>
      <c r="J423" s="178" t="s">
        <v>15</v>
      </c>
      <c r="K423" s="170" t="s">
        <v>16</v>
      </c>
      <c r="L423" s="173">
        <v>638</v>
      </c>
    </row>
    <row r="424" spans="1:12" s="139" customFormat="1" ht="21.75" customHeight="1" x14ac:dyDescent="0.2">
      <c r="A424" s="169" t="s">
        <v>78</v>
      </c>
      <c r="B424" s="170" t="s">
        <v>61</v>
      </c>
      <c r="C424" s="170" t="s">
        <v>79</v>
      </c>
      <c r="D424" s="170" t="s">
        <v>85</v>
      </c>
      <c r="E424" s="271" t="s">
        <v>3265</v>
      </c>
      <c r="F424" s="178" t="s">
        <v>81</v>
      </c>
      <c r="G424" s="179">
        <v>41401</v>
      </c>
      <c r="H424" s="170" t="s">
        <v>82</v>
      </c>
      <c r="I424" s="170" t="s">
        <v>83</v>
      </c>
      <c r="J424" s="178" t="s">
        <v>15</v>
      </c>
      <c r="K424" s="170" t="s">
        <v>16</v>
      </c>
      <c r="L424" s="173">
        <v>638</v>
      </c>
    </row>
    <row r="425" spans="1:12" s="139" customFormat="1" ht="21.75" customHeight="1" x14ac:dyDescent="0.2">
      <c r="A425" s="169" t="s">
        <v>78</v>
      </c>
      <c r="B425" s="170" t="s">
        <v>61</v>
      </c>
      <c r="C425" s="170" t="s">
        <v>79</v>
      </c>
      <c r="D425" s="170" t="s">
        <v>86</v>
      </c>
      <c r="E425" s="271" t="s">
        <v>3265</v>
      </c>
      <c r="F425" s="178" t="s">
        <v>81</v>
      </c>
      <c r="G425" s="179">
        <v>41401</v>
      </c>
      <c r="H425" s="170" t="s">
        <v>82</v>
      </c>
      <c r="I425" s="170" t="s">
        <v>83</v>
      </c>
      <c r="J425" s="178" t="s">
        <v>15</v>
      </c>
      <c r="K425" s="170" t="s">
        <v>16</v>
      </c>
      <c r="L425" s="173">
        <v>638</v>
      </c>
    </row>
    <row r="426" spans="1:12" s="139" customFormat="1" ht="21.75" customHeight="1" x14ac:dyDescent="0.2">
      <c r="A426" s="169" t="s">
        <v>78</v>
      </c>
      <c r="B426" s="170" t="s">
        <v>61</v>
      </c>
      <c r="C426" s="170" t="s">
        <v>79</v>
      </c>
      <c r="D426" s="170" t="s">
        <v>87</v>
      </c>
      <c r="E426" s="271" t="s">
        <v>3265</v>
      </c>
      <c r="F426" s="178" t="s">
        <v>81</v>
      </c>
      <c r="G426" s="179">
        <v>41401</v>
      </c>
      <c r="H426" s="170" t="s">
        <v>82</v>
      </c>
      <c r="I426" s="170" t="s">
        <v>83</v>
      </c>
      <c r="J426" s="178" t="s">
        <v>15</v>
      </c>
      <c r="K426" s="170" t="s">
        <v>16</v>
      </c>
      <c r="L426" s="173">
        <v>638</v>
      </c>
    </row>
    <row r="427" spans="1:12" s="139" customFormat="1" ht="21.75" customHeight="1" x14ac:dyDescent="0.2">
      <c r="A427" s="169" t="s">
        <v>78</v>
      </c>
      <c r="B427" s="170" t="s">
        <v>61</v>
      </c>
      <c r="C427" s="170" t="s">
        <v>79</v>
      </c>
      <c r="D427" s="170" t="s">
        <v>88</v>
      </c>
      <c r="E427" s="271" t="s">
        <v>3265</v>
      </c>
      <c r="F427" s="178" t="s">
        <v>81</v>
      </c>
      <c r="G427" s="179">
        <v>41401</v>
      </c>
      <c r="H427" s="170" t="s">
        <v>82</v>
      </c>
      <c r="I427" s="170" t="s">
        <v>83</v>
      </c>
      <c r="J427" s="178" t="s">
        <v>15</v>
      </c>
      <c r="K427" s="170" t="s">
        <v>16</v>
      </c>
      <c r="L427" s="173">
        <v>638</v>
      </c>
    </row>
    <row r="428" spans="1:12" s="139" customFormat="1" ht="21.75" customHeight="1" x14ac:dyDescent="0.2">
      <c r="A428" s="169" t="s">
        <v>89</v>
      </c>
      <c r="B428" s="170" t="s">
        <v>35</v>
      </c>
      <c r="C428" s="170" t="s">
        <v>36</v>
      </c>
      <c r="D428" s="170" t="s">
        <v>90</v>
      </c>
      <c r="E428" s="170" t="s">
        <v>91</v>
      </c>
      <c r="F428" s="178" t="s">
        <v>92</v>
      </c>
      <c r="G428" s="179">
        <v>41303</v>
      </c>
      <c r="H428" s="170" t="s">
        <v>93</v>
      </c>
      <c r="I428" s="170">
        <v>2515</v>
      </c>
      <c r="J428" s="170" t="s">
        <v>94</v>
      </c>
      <c r="K428" s="170" t="s">
        <v>16</v>
      </c>
      <c r="L428" s="173">
        <v>1102</v>
      </c>
    </row>
    <row r="429" spans="1:12" s="139" customFormat="1" ht="21.75" customHeight="1" x14ac:dyDescent="0.2">
      <c r="A429" s="169" t="s">
        <v>95</v>
      </c>
      <c r="B429" s="170" t="s">
        <v>35</v>
      </c>
      <c r="C429" s="170" t="s">
        <v>96</v>
      </c>
      <c r="D429" s="170" t="s">
        <v>97</v>
      </c>
      <c r="E429" s="170" t="s">
        <v>98</v>
      </c>
      <c r="F429" s="178" t="s">
        <v>99</v>
      </c>
      <c r="G429" s="179">
        <v>41283</v>
      </c>
      <c r="H429" s="170" t="s">
        <v>13</v>
      </c>
      <c r="I429" s="170" t="s">
        <v>13</v>
      </c>
      <c r="J429" s="170" t="s">
        <v>15</v>
      </c>
      <c r="K429" s="170" t="s">
        <v>16</v>
      </c>
      <c r="L429" s="173">
        <v>6071.19</v>
      </c>
    </row>
    <row r="430" spans="1:12" s="139" customFormat="1" ht="21.75" customHeight="1" x14ac:dyDescent="0.2">
      <c r="A430" s="169" t="s">
        <v>95</v>
      </c>
      <c r="B430" s="170" t="s">
        <v>2211</v>
      </c>
      <c r="C430" s="170" t="s">
        <v>100</v>
      </c>
      <c r="D430" s="170" t="s">
        <v>101</v>
      </c>
      <c r="E430" s="170" t="s">
        <v>98</v>
      </c>
      <c r="F430" s="178" t="s">
        <v>102</v>
      </c>
      <c r="G430" s="179">
        <v>41310</v>
      </c>
      <c r="H430" s="170" t="s">
        <v>13</v>
      </c>
      <c r="I430" s="170" t="s">
        <v>13</v>
      </c>
      <c r="J430" s="170" t="s">
        <v>103</v>
      </c>
      <c r="K430" s="170" t="s">
        <v>16</v>
      </c>
      <c r="L430" s="173">
        <v>2030</v>
      </c>
    </row>
    <row r="431" spans="1:12" s="139" customFormat="1" ht="21.75" customHeight="1" x14ac:dyDescent="0.2">
      <c r="A431" s="169" t="s">
        <v>95</v>
      </c>
      <c r="B431" s="170" t="s">
        <v>2211</v>
      </c>
      <c r="C431" s="170" t="s">
        <v>100</v>
      </c>
      <c r="D431" s="170" t="s">
        <v>104</v>
      </c>
      <c r="E431" s="170" t="s">
        <v>98</v>
      </c>
      <c r="F431" s="178" t="s">
        <v>102</v>
      </c>
      <c r="G431" s="179">
        <v>41310</v>
      </c>
      <c r="H431" s="170" t="s">
        <v>13</v>
      </c>
      <c r="I431" s="170" t="s">
        <v>13</v>
      </c>
      <c r="J431" s="170" t="s">
        <v>105</v>
      </c>
      <c r="K431" s="170" t="s">
        <v>16</v>
      </c>
      <c r="L431" s="173">
        <v>2030</v>
      </c>
    </row>
    <row r="432" spans="1:12" s="139" customFormat="1" ht="21.75" customHeight="1" x14ac:dyDescent="0.2">
      <c r="A432" s="169" t="s">
        <v>95</v>
      </c>
      <c r="B432" s="170" t="s">
        <v>2211</v>
      </c>
      <c r="C432" s="170" t="s">
        <v>100</v>
      </c>
      <c r="D432" s="170" t="s">
        <v>106</v>
      </c>
      <c r="E432" s="170" t="s">
        <v>98</v>
      </c>
      <c r="F432" s="178" t="s">
        <v>102</v>
      </c>
      <c r="G432" s="179">
        <v>41310</v>
      </c>
      <c r="H432" s="170" t="s">
        <v>13</v>
      </c>
      <c r="I432" s="170" t="s">
        <v>13</v>
      </c>
      <c r="J432" s="170" t="s">
        <v>107</v>
      </c>
      <c r="K432" s="170" t="s">
        <v>16</v>
      </c>
      <c r="L432" s="173">
        <v>2030</v>
      </c>
    </row>
    <row r="433" spans="1:12" s="139" customFormat="1" ht="21.75" customHeight="1" x14ac:dyDescent="0.2">
      <c r="A433" s="169" t="s">
        <v>95</v>
      </c>
      <c r="B433" s="170" t="s">
        <v>2211</v>
      </c>
      <c r="C433" s="170" t="s">
        <v>100</v>
      </c>
      <c r="D433" s="170" t="s">
        <v>108</v>
      </c>
      <c r="E433" s="170" t="s">
        <v>98</v>
      </c>
      <c r="F433" s="178" t="s">
        <v>102</v>
      </c>
      <c r="G433" s="179">
        <v>41310</v>
      </c>
      <c r="H433" s="170" t="s">
        <v>13</v>
      </c>
      <c r="I433" s="170" t="s">
        <v>13</v>
      </c>
      <c r="J433" s="170" t="s">
        <v>109</v>
      </c>
      <c r="K433" s="170" t="s">
        <v>16</v>
      </c>
      <c r="L433" s="173">
        <v>2030</v>
      </c>
    </row>
    <row r="434" spans="1:12" s="139" customFormat="1" ht="21.75" customHeight="1" x14ac:dyDescent="0.2">
      <c r="A434" s="169" t="s">
        <v>95</v>
      </c>
      <c r="B434" s="170" t="s">
        <v>2243</v>
      </c>
      <c r="C434" s="170" t="s">
        <v>110</v>
      </c>
      <c r="D434" s="170" t="s">
        <v>111</v>
      </c>
      <c r="E434" s="170" t="s">
        <v>98</v>
      </c>
      <c r="F434" s="178" t="s">
        <v>112</v>
      </c>
      <c r="G434" s="179">
        <v>41409</v>
      </c>
      <c r="H434" s="170" t="s">
        <v>113</v>
      </c>
      <c r="I434" s="170" t="s">
        <v>114</v>
      </c>
      <c r="J434" s="309">
        <v>221301307085</v>
      </c>
      <c r="K434" s="170" t="s">
        <v>16</v>
      </c>
      <c r="L434" s="173">
        <v>1500</v>
      </c>
    </row>
    <row r="435" spans="1:12" s="139" customFormat="1" ht="21.75" customHeight="1" x14ac:dyDescent="0.2">
      <c r="A435" s="169" t="s">
        <v>115</v>
      </c>
      <c r="B435" s="170" t="s">
        <v>35</v>
      </c>
      <c r="C435" s="170" t="s">
        <v>116</v>
      </c>
      <c r="D435" s="170" t="s">
        <v>117</v>
      </c>
      <c r="E435" s="170" t="s">
        <v>3666</v>
      </c>
      <c r="F435" s="170">
        <v>5246</v>
      </c>
      <c r="G435" s="179">
        <v>41303</v>
      </c>
      <c r="H435" s="170" t="s">
        <v>93</v>
      </c>
      <c r="I435" s="170" t="s">
        <v>119</v>
      </c>
      <c r="J435" s="170" t="s">
        <v>120</v>
      </c>
      <c r="K435" s="170" t="s">
        <v>16</v>
      </c>
      <c r="L435" s="173">
        <v>7540</v>
      </c>
    </row>
    <row r="436" spans="1:12" s="139" customFormat="1" ht="21.75" customHeight="1" x14ac:dyDescent="0.2">
      <c r="A436" s="169" t="s">
        <v>526</v>
      </c>
      <c r="B436" s="170" t="s">
        <v>64</v>
      </c>
      <c r="C436" s="170" t="s">
        <v>121</v>
      </c>
      <c r="D436" s="170" t="s">
        <v>122</v>
      </c>
      <c r="E436" s="170" t="s">
        <v>118</v>
      </c>
      <c r="F436" s="170" t="s">
        <v>123</v>
      </c>
      <c r="G436" s="179">
        <v>41295</v>
      </c>
      <c r="H436" s="170" t="s">
        <v>37</v>
      </c>
      <c r="I436" s="170" t="s">
        <v>124</v>
      </c>
      <c r="J436" s="170" t="s">
        <v>125</v>
      </c>
      <c r="K436" s="170" t="s">
        <v>16</v>
      </c>
      <c r="L436" s="173">
        <v>1000</v>
      </c>
    </row>
    <row r="437" spans="1:12" s="150" customFormat="1" ht="21.75" customHeight="1" x14ac:dyDescent="0.2">
      <c r="A437" s="169" t="s">
        <v>126</v>
      </c>
      <c r="B437" s="170" t="s">
        <v>35</v>
      </c>
      <c r="C437" s="170" t="s">
        <v>44</v>
      </c>
      <c r="D437" s="170" t="s">
        <v>131</v>
      </c>
      <c r="E437" s="170" t="s">
        <v>128</v>
      </c>
      <c r="F437" s="178" t="s">
        <v>129</v>
      </c>
      <c r="G437" s="179">
        <v>41389</v>
      </c>
      <c r="H437" s="170" t="s">
        <v>93</v>
      </c>
      <c r="I437" s="170" t="s">
        <v>132</v>
      </c>
      <c r="J437" s="170" t="s">
        <v>133</v>
      </c>
      <c r="K437" s="170" t="s">
        <v>16</v>
      </c>
      <c r="L437" s="173">
        <v>3909.1</v>
      </c>
    </row>
    <row r="438" spans="1:12" s="139" customFormat="1" ht="21.75" customHeight="1" x14ac:dyDescent="0.2">
      <c r="A438" s="169" t="s">
        <v>134</v>
      </c>
      <c r="B438" s="170" t="s">
        <v>64</v>
      </c>
      <c r="C438" s="170" t="s">
        <v>135</v>
      </c>
      <c r="D438" s="170" t="s">
        <v>136</v>
      </c>
      <c r="E438" s="170" t="s">
        <v>137</v>
      </c>
      <c r="F438" s="178" t="s">
        <v>138</v>
      </c>
      <c r="G438" s="179">
        <v>41401</v>
      </c>
      <c r="H438" s="170" t="s">
        <v>139</v>
      </c>
      <c r="I438" s="170" t="s">
        <v>140</v>
      </c>
      <c r="J438" s="170" t="s">
        <v>141</v>
      </c>
      <c r="K438" s="170" t="s">
        <v>16</v>
      </c>
      <c r="L438" s="173">
        <v>12348.43</v>
      </c>
    </row>
    <row r="439" spans="1:12" s="139" customFormat="1" ht="21.75" customHeight="1" x14ac:dyDescent="0.2">
      <c r="A439" s="169" t="s">
        <v>134</v>
      </c>
      <c r="B439" s="170" t="s">
        <v>142</v>
      </c>
      <c r="C439" s="170" t="s">
        <v>143</v>
      </c>
      <c r="D439" s="170" t="s">
        <v>144</v>
      </c>
      <c r="E439" s="170" t="s">
        <v>145</v>
      </c>
      <c r="F439" s="178" t="s">
        <v>146</v>
      </c>
      <c r="G439" s="179">
        <v>41394</v>
      </c>
      <c r="H439" s="170" t="s">
        <v>147</v>
      </c>
      <c r="I439" s="170" t="s">
        <v>148</v>
      </c>
      <c r="J439" s="170" t="s">
        <v>149</v>
      </c>
      <c r="K439" s="170" t="s">
        <v>16</v>
      </c>
      <c r="L439" s="173">
        <v>12760</v>
      </c>
    </row>
    <row r="440" spans="1:12" s="139" customFormat="1" ht="21.75" customHeight="1" x14ac:dyDescent="0.2">
      <c r="A440" s="169" t="s">
        <v>134</v>
      </c>
      <c r="B440" s="170" t="s">
        <v>142</v>
      </c>
      <c r="C440" s="170" t="s">
        <v>143</v>
      </c>
      <c r="D440" s="170" t="s">
        <v>150</v>
      </c>
      <c r="E440" s="170" t="s">
        <v>145</v>
      </c>
      <c r="F440" s="178" t="s">
        <v>146</v>
      </c>
      <c r="G440" s="179">
        <v>41394</v>
      </c>
      <c r="H440" s="170" t="s">
        <v>147</v>
      </c>
      <c r="I440" s="170" t="s">
        <v>148</v>
      </c>
      <c r="J440" s="170" t="s">
        <v>151</v>
      </c>
      <c r="K440" s="170" t="s">
        <v>16</v>
      </c>
      <c r="L440" s="173">
        <v>12760</v>
      </c>
    </row>
    <row r="441" spans="1:12" s="139" customFormat="1" ht="21.75" customHeight="1" x14ac:dyDescent="0.2">
      <c r="A441" s="169" t="s">
        <v>134</v>
      </c>
      <c r="B441" s="170" t="s">
        <v>142</v>
      </c>
      <c r="C441" s="170" t="s">
        <v>143</v>
      </c>
      <c r="D441" s="170" t="s">
        <v>152</v>
      </c>
      <c r="E441" s="170" t="s">
        <v>145</v>
      </c>
      <c r="F441" s="178" t="s">
        <v>146</v>
      </c>
      <c r="G441" s="179">
        <v>41394</v>
      </c>
      <c r="H441" s="170" t="s">
        <v>147</v>
      </c>
      <c r="I441" s="170" t="s">
        <v>148</v>
      </c>
      <c r="J441" s="170" t="s">
        <v>153</v>
      </c>
      <c r="K441" s="170" t="s">
        <v>16</v>
      </c>
      <c r="L441" s="173">
        <v>12760</v>
      </c>
    </row>
    <row r="442" spans="1:12" s="139" customFormat="1" ht="21.75" customHeight="1" x14ac:dyDescent="0.2">
      <c r="A442" s="169" t="s">
        <v>134</v>
      </c>
      <c r="B442" s="170" t="s">
        <v>142</v>
      </c>
      <c r="C442" s="170" t="s">
        <v>143</v>
      </c>
      <c r="D442" s="170" t="s">
        <v>154</v>
      </c>
      <c r="E442" s="170" t="s">
        <v>145</v>
      </c>
      <c r="F442" s="178" t="s">
        <v>146</v>
      </c>
      <c r="G442" s="179">
        <v>41394</v>
      </c>
      <c r="H442" s="170" t="s">
        <v>147</v>
      </c>
      <c r="I442" s="170" t="s">
        <v>148</v>
      </c>
      <c r="J442" s="170" t="s">
        <v>155</v>
      </c>
      <c r="K442" s="170" t="s">
        <v>16</v>
      </c>
      <c r="L442" s="173">
        <v>12760</v>
      </c>
    </row>
    <row r="443" spans="1:12" s="139" customFormat="1" ht="21.75" customHeight="1" x14ac:dyDescent="0.2">
      <c r="A443" s="169" t="s">
        <v>134</v>
      </c>
      <c r="B443" s="170" t="s">
        <v>142</v>
      </c>
      <c r="C443" s="170" t="s">
        <v>156</v>
      </c>
      <c r="D443" s="170" t="s">
        <v>157</v>
      </c>
      <c r="E443" s="170" t="s">
        <v>145</v>
      </c>
      <c r="F443" s="178" t="s">
        <v>146</v>
      </c>
      <c r="G443" s="179">
        <v>41394</v>
      </c>
      <c r="H443" s="170" t="s">
        <v>158</v>
      </c>
      <c r="I443" s="170" t="s">
        <v>159</v>
      </c>
      <c r="J443" s="170" t="s">
        <v>15</v>
      </c>
      <c r="K443" s="170" t="s">
        <v>16</v>
      </c>
      <c r="L443" s="173">
        <v>1690</v>
      </c>
    </row>
    <row r="444" spans="1:12" s="139" customFormat="1" ht="21.75" customHeight="1" x14ac:dyDescent="0.2">
      <c r="A444" s="169" t="s">
        <v>134</v>
      </c>
      <c r="B444" s="170" t="s">
        <v>142</v>
      </c>
      <c r="C444" s="170" t="s">
        <v>156</v>
      </c>
      <c r="D444" s="170" t="s">
        <v>157</v>
      </c>
      <c r="E444" s="170" t="s">
        <v>145</v>
      </c>
      <c r="F444" s="178" t="s">
        <v>146</v>
      </c>
      <c r="G444" s="179">
        <v>41394</v>
      </c>
      <c r="H444" s="170" t="s">
        <v>158</v>
      </c>
      <c r="I444" s="170" t="s">
        <v>159</v>
      </c>
      <c r="J444" s="170" t="s">
        <v>15</v>
      </c>
      <c r="K444" s="170" t="s">
        <v>16</v>
      </c>
      <c r="L444" s="173">
        <v>1690</v>
      </c>
    </row>
    <row r="445" spans="1:12" s="139" customFormat="1" ht="21.75" customHeight="1" x14ac:dyDescent="0.2">
      <c r="A445" s="169" t="s">
        <v>134</v>
      </c>
      <c r="B445" s="170" t="s">
        <v>142</v>
      </c>
      <c r="C445" s="170" t="s">
        <v>160</v>
      </c>
      <c r="D445" s="170" t="s">
        <v>161</v>
      </c>
      <c r="E445" s="170" t="s">
        <v>137</v>
      </c>
      <c r="F445" s="178" t="s">
        <v>146</v>
      </c>
      <c r="G445" s="179">
        <v>41394</v>
      </c>
      <c r="H445" s="170" t="s">
        <v>162</v>
      </c>
      <c r="I445" s="170" t="s">
        <v>163</v>
      </c>
      <c r="J445" s="170">
        <v>4500046618</v>
      </c>
      <c r="K445" s="170" t="s">
        <v>16</v>
      </c>
      <c r="L445" s="173">
        <v>10479.99</v>
      </c>
    </row>
    <row r="446" spans="1:12" s="139" customFormat="1" ht="21.75" customHeight="1" x14ac:dyDescent="0.2">
      <c r="A446" s="169" t="s">
        <v>164</v>
      </c>
      <c r="B446" s="170" t="s">
        <v>142</v>
      </c>
      <c r="C446" s="170" t="s">
        <v>165</v>
      </c>
      <c r="D446" s="170" t="s">
        <v>166</v>
      </c>
      <c r="E446" s="170" t="s">
        <v>3158</v>
      </c>
      <c r="F446" s="178" t="s">
        <v>167</v>
      </c>
      <c r="G446" s="179">
        <v>41281</v>
      </c>
      <c r="H446" s="170" t="s">
        <v>13</v>
      </c>
      <c r="I446" s="170" t="s">
        <v>13</v>
      </c>
      <c r="J446" s="170" t="s">
        <v>15</v>
      </c>
      <c r="K446" s="170" t="s">
        <v>16</v>
      </c>
      <c r="L446" s="173">
        <v>139548</v>
      </c>
    </row>
    <row r="447" spans="1:12" s="139" customFormat="1" ht="21.75" customHeight="1" x14ac:dyDescent="0.2">
      <c r="A447" s="169" t="s">
        <v>164</v>
      </c>
      <c r="B447" s="170" t="s">
        <v>142</v>
      </c>
      <c r="C447" s="170" t="s">
        <v>168</v>
      </c>
      <c r="D447" s="170" t="s">
        <v>169</v>
      </c>
      <c r="E447" s="170" t="s">
        <v>3158</v>
      </c>
      <c r="F447" s="178" t="s">
        <v>167</v>
      </c>
      <c r="G447" s="179">
        <v>41281</v>
      </c>
      <c r="H447" s="170" t="s">
        <v>13</v>
      </c>
      <c r="I447" s="170" t="s">
        <v>13</v>
      </c>
      <c r="J447" s="170" t="s">
        <v>15</v>
      </c>
      <c r="K447" s="170" t="s">
        <v>16</v>
      </c>
      <c r="L447" s="173">
        <v>60204</v>
      </c>
    </row>
    <row r="448" spans="1:12" s="139" customFormat="1" ht="21.75" customHeight="1" x14ac:dyDescent="0.2">
      <c r="A448" s="169" t="s">
        <v>170</v>
      </c>
      <c r="B448" s="170" t="s">
        <v>35</v>
      </c>
      <c r="C448" s="170" t="s">
        <v>36</v>
      </c>
      <c r="D448" s="170" t="s">
        <v>171</v>
      </c>
      <c r="E448" s="170" t="s">
        <v>3604</v>
      </c>
      <c r="F448" s="178" t="s">
        <v>172</v>
      </c>
      <c r="G448" s="179">
        <v>41380</v>
      </c>
      <c r="H448" s="170" t="s">
        <v>139</v>
      </c>
      <c r="I448" s="170" t="s">
        <v>173</v>
      </c>
      <c r="J448" s="170" t="s">
        <v>174</v>
      </c>
      <c r="K448" s="170" t="s">
        <v>16</v>
      </c>
      <c r="L448" s="173">
        <v>3364</v>
      </c>
    </row>
    <row r="449" spans="1:12" s="139" customFormat="1" ht="21.75" customHeight="1" x14ac:dyDescent="0.2">
      <c r="A449" s="169" t="s">
        <v>170</v>
      </c>
      <c r="B449" s="170" t="s">
        <v>2215</v>
      </c>
      <c r="C449" s="170" t="s">
        <v>175</v>
      </c>
      <c r="D449" s="170" t="s">
        <v>176</v>
      </c>
      <c r="E449" s="170" t="s">
        <v>3604</v>
      </c>
      <c r="F449" s="170" t="s">
        <v>177</v>
      </c>
      <c r="G449" s="179">
        <v>41396</v>
      </c>
      <c r="H449" s="170" t="s">
        <v>13</v>
      </c>
      <c r="I449" s="170" t="s">
        <v>178</v>
      </c>
      <c r="J449" s="170" t="s">
        <v>179</v>
      </c>
      <c r="K449" s="170" t="s">
        <v>16</v>
      </c>
      <c r="L449" s="173">
        <v>2387.0100000000002</v>
      </c>
    </row>
    <row r="450" spans="1:12" s="139" customFormat="1" ht="21.75" customHeight="1" x14ac:dyDescent="0.2">
      <c r="A450" s="169" t="s">
        <v>170</v>
      </c>
      <c r="B450" s="170" t="s">
        <v>2215</v>
      </c>
      <c r="C450" s="170" t="s">
        <v>175</v>
      </c>
      <c r="D450" s="170" t="s">
        <v>176</v>
      </c>
      <c r="E450" s="170" t="s">
        <v>3604</v>
      </c>
      <c r="F450" s="170" t="s">
        <v>177</v>
      </c>
      <c r="G450" s="179">
        <v>41396</v>
      </c>
      <c r="H450" s="170" t="s">
        <v>13</v>
      </c>
      <c r="I450" s="170" t="s">
        <v>180</v>
      </c>
      <c r="J450" s="170" t="s">
        <v>179</v>
      </c>
      <c r="K450" s="170" t="s">
        <v>16</v>
      </c>
      <c r="L450" s="310">
        <v>2949.45</v>
      </c>
    </row>
    <row r="451" spans="1:12" s="139" customFormat="1" ht="21.75" customHeight="1" x14ac:dyDescent="0.2">
      <c r="A451" s="169" t="s">
        <v>170</v>
      </c>
      <c r="B451" s="170" t="s">
        <v>71</v>
      </c>
      <c r="C451" s="170" t="s">
        <v>72</v>
      </c>
      <c r="D451" s="170" t="s">
        <v>3603</v>
      </c>
      <c r="E451" s="170" t="s">
        <v>3604</v>
      </c>
      <c r="F451" s="170" t="s">
        <v>181</v>
      </c>
      <c r="G451" s="179">
        <v>41330</v>
      </c>
      <c r="H451" s="170" t="s">
        <v>75</v>
      </c>
      <c r="I451" s="170">
        <v>1998</v>
      </c>
      <c r="J451" s="170" t="s">
        <v>182</v>
      </c>
      <c r="K451" s="170" t="s">
        <v>16</v>
      </c>
      <c r="L451" s="173">
        <v>26500</v>
      </c>
    </row>
    <row r="452" spans="1:12" s="139" customFormat="1" ht="21.75" customHeight="1" x14ac:dyDescent="0.2">
      <c r="A452" s="169" t="s">
        <v>170</v>
      </c>
      <c r="B452" s="170" t="s">
        <v>35</v>
      </c>
      <c r="C452" s="170" t="s">
        <v>48</v>
      </c>
      <c r="D452" s="170" t="s">
        <v>183</v>
      </c>
      <c r="E452" s="170" t="s">
        <v>3604</v>
      </c>
      <c r="F452" s="170">
        <v>5363</v>
      </c>
      <c r="G452" s="179">
        <v>41372</v>
      </c>
      <c r="H452" s="170" t="s">
        <v>93</v>
      </c>
      <c r="I452" s="170" t="s">
        <v>184</v>
      </c>
      <c r="J452" s="170" t="s">
        <v>185</v>
      </c>
      <c r="K452" s="170" t="s">
        <v>16</v>
      </c>
      <c r="L452" s="173">
        <v>150</v>
      </c>
    </row>
    <row r="453" spans="1:12" s="139" customFormat="1" ht="21.75" customHeight="1" x14ac:dyDescent="0.2">
      <c r="A453" s="169" t="s">
        <v>170</v>
      </c>
      <c r="B453" s="170" t="s">
        <v>35</v>
      </c>
      <c r="C453" s="170" t="s">
        <v>48</v>
      </c>
      <c r="D453" s="170" t="s">
        <v>186</v>
      </c>
      <c r="E453" s="170" t="s">
        <v>3604</v>
      </c>
      <c r="F453" s="170">
        <v>5363</v>
      </c>
      <c r="G453" s="179">
        <v>41372</v>
      </c>
      <c r="H453" s="170" t="s">
        <v>93</v>
      </c>
      <c r="I453" s="170" t="s">
        <v>184</v>
      </c>
      <c r="J453" s="170" t="s">
        <v>187</v>
      </c>
      <c r="K453" s="170" t="s">
        <v>16</v>
      </c>
      <c r="L453" s="173">
        <v>150</v>
      </c>
    </row>
    <row r="454" spans="1:12" s="139" customFormat="1" ht="21.75" customHeight="1" x14ac:dyDescent="0.2">
      <c r="A454" s="169" t="s">
        <v>170</v>
      </c>
      <c r="B454" s="170" t="s">
        <v>35</v>
      </c>
      <c r="C454" s="170" t="s">
        <v>39</v>
      </c>
      <c r="D454" s="170" t="s">
        <v>188</v>
      </c>
      <c r="E454" s="170" t="s">
        <v>3604</v>
      </c>
      <c r="F454" s="170">
        <v>5363</v>
      </c>
      <c r="G454" s="179">
        <v>41372</v>
      </c>
      <c r="H454" s="170" t="s">
        <v>93</v>
      </c>
      <c r="I454" s="170" t="s">
        <v>189</v>
      </c>
      <c r="J454" s="170" t="s">
        <v>190</v>
      </c>
      <c r="K454" s="170" t="s">
        <v>16</v>
      </c>
      <c r="L454" s="173">
        <v>7374.99</v>
      </c>
    </row>
    <row r="455" spans="1:12" s="139" customFormat="1" ht="21.75" customHeight="1" x14ac:dyDescent="0.2">
      <c r="A455" s="169" t="s">
        <v>202</v>
      </c>
      <c r="B455" s="170" t="s">
        <v>35</v>
      </c>
      <c r="C455" s="170" t="s">
        <v>203</v>
      </c>
      <c r="D455" s="170" t="s">
        <v>204</v>
      </c>
      <c r="E455" s="170" t="s">
        <v>205</v>
      </c>
      <c r="F455" s="170">
        <v>816</v>
      </c>
      <c r="G455" s="179">
        <v>41284</v>
      </c>
      <c r="H455" s="170" t="s">
        <v>206</v>
      </c>
      <c r="I455" s="170">
        <v>20197</v>
      </c>
      <c r="J455" s="170" t="s">
        <v>207</v>
      </c>
      <c r="K455" s="170" t="s">
        <v>16</v>
      </c>
      <c r="L455" s="173">
        <v>15074.2</v>
      </c>
    </row>
    <row r="456" spans="1:12" s="139" customFormat="1" ht="21.75" customHeight="1" x14ac:dyDescent="0.2">
      <c r="A456" s="169" t="s">
        <v>250</v>
      </c>
      <c r="B456" s="170" t="s">
        <v>61</v>
      </c>
      <c r="C456" s="181" t="s">
        <v>251</v>
      </c>
      <c r="D456" s="170" t="s">
        <v>252</v>
      </c>
      <c r="E456" s="170" t="s">
        <v>3157</v>
      </c>
      <c r="F456" s="170" t="s">
        <v>253</v>
      </c>
      <c r="G456" s="179">
        <v>42531</v>
      </c>
      <c r="H456" s="170" t="s">
        <v>254</v>
      </c>
      <c r="I456" s="170" t="s">
        <v>255</v>
      </c>
      <c r="J456" s="170"/>
      <c r="K456" s="170" t="s">
        <v>16</v>
      </c>
      <c r="L456" s="173">
        <v>3064.72</v>
      </c>
    </row>
    <row r="457" spans="1:12" s="139" customFormat="1" ht="21.75" customHeight="1" x14ac:dyDescent="0.2">
      <c r="A457" s="169" t="s">
        <v>250</v>
      </c>
      <c r="B457" s="170" t="s">
        <v>61</v>
      </c>
      <c r="C457" s="181" t="s">
        <v>251</v>
      </c>
      <c r="D457" s="170" t="s">
        <v>256</v>
      </c>
      <c r="E457" s="170" t="s">
        <v>3157</v>
      </c>
      <c r="F457" s="170" t="s">
        <v>253</v>
      </c>
      <c r="G457" s="179">
        <v>42531</v>
      </c>
      <c r="H457" s="170" t="s">
        <v>254</v>
      </c>
      <c r="I457" s="170" t="s">
        <v>255</v>
      </c>
      <c r="J457" s="170"/>
      <c r="K457" s="170" t="s">
        <v>16</v>
      </c>
      <c r="L457" s="173">
        <v>3064.72</v>
      </c>
    </row>
    <row r="458" spans="1:12" s="139" customFormat="1" ht="21.75" customHeight="1" x14ac:dyDescent="0.2">
      <c r="A458" s="169" t="s">
        <v>250</v>
      </c>
      <c r="B458" s="170" t="s">
        <v>61</v>
      </c>
      <c r="C458" s="181" t="s">
        <v>251</v>
      </c>
      <c r="D458" s="170" t="s">
        <v>257</v>
      </c>
      <c r="E458" s="170" t="s">
        <v>3157</v>
      </c>
      <c r="F458" s="170" t="s">
        <v>253</v>
      </c>
      <c r="G458" s="179">
        <v>42531</v>
      </c>
      <c r="H458" s="170" t="s">
        <v>254</v>
      </c>
      <c r="I458" s="170" t="s">
        <v>255</v>
      </c>
      <c r="J458" s="170"/>
      <c r="K458" s="170" t="s">
        <v>16</v>
      </c>
      <c r="L458" s="173">
        <v>3064.72</v>
      </c>
    </row>
    <row r="459" spans="1:12" s="139" customFormat="1" ht="21.75" customHeight="1" x14ac:dyDescent="0.2">
      <c r="A459" s="169" t="s">
        <v>250</v>
      </c>
      <c r="B459" s="170" t="s">
        <v>61</v>
      </c>
      <c r="C459" s="170" t="s">
        <v>258</v>
      </c>
      <c r="D459" s="170" t="s">
        <v>259</v>
      </c>
      <c r="E459" s="170" t="s">
        <v>3157</v>
      </c>
      <c r="F459" s="170" t="s">
        <v>253</v>
      </c>
      <c r="G459" s="179">
        <v>42531</v>
      </c>
      <c r="H459" s="170" t="s">
        <v>260</v>
      </c>
      <c r="I459" s="170" t="s">
        <v>130</v>
      </c>
      <c r="J459" s="170" t="s">
        <v>179</v>
      </c>
      <c r="K459" s="170" t="s">
        <v>16</v>
      </c>
      <c r="L459" s="173">
        <v>3660.96</v>
      </c>
    </row>
    <row r="460" spans="1:12" s="139" customFormat="1" ht="21.75" customHeight="1" x14ac:dyDescent="0.2">
      <c r="A460" s="169" t="s">
        <v>250</v>
      </c>
      <c r="B460" s="170" t="s">
        <v>61</v>
      </c>
      <c r="C460" s="170" t="s">
        <v>258</v>
      </c>
      <c r="D460" s="170" t="s">
        <v>261</v>
      </c>
      <c r="E460" s="170" t="s">
        <v>3157</v>
      </c>
      <c r="F460" s="170" t="s">
        <v>253</v>
      </c>
      <c r="G460" s="179">
        <v>42531</v>
      </c>
      <c r="H460" s="170" t="s">
        <v>260</v>
      </c>
      <c r="I460" s="170" t="s">
        <v>130</v>
      </c>
      <c r="J460" s="170" t="s">
        <v>179</v>
      </c>
      <c r="K460" s="170" t="s">
        <v>16</v>
      </c>
      <c r="L460" s="173">
        <v>3660.96</v>
      </c>
    </row>
    <row r="461" spans="1:12" s="139" customFormat="1" ht="21.75" customHeight="1" x14ac:dyDescent="0.2">
      <c r="A461" s="169" t="s">
        <v>250</v>
      </c>
      <c r="B461" s="170" t="s">
        <v>61</v>
      </c>
      <c r="C461" s="170" t="s">
        <v>258</v>
      </c>
      <c r="D461" s="170" t="s">
        <v>262</v>
      </c>
      <c r="E461" s="170" t="s">
        <v>3157</v>
      </c>
      <c r="F461" s="170" t="s">
        <v>253</v>
      </c>
      <c r="G461" s="179">
        <v>42531</v>
      </c>
      <c r="H461" s="170" t="s">
        <v>260</v>
      </c>
      <c r="I461" s="170" t="s">
        <v>130</v>
      </c>
      <c r="J461" s="170" t="s">
        <v>179</v>
      </c>
      <c r="K461" s="170" t="s">
        <v>16</v>
      </c>
      <c r="L461" s="173">
        <v>3660.96</v>
      </c>
    </row>
    <row r="462" spans="1:12" s="139" customFormat="1" ht="21.75" customHeight="1" x14ac:dyDescent="0.2">
      <c r="A462" s="169" t="s">
        <v>250</v>
      </c>
      <c r="B462" s="170" t="s">
        <v>61</v>
      </c>
      <c r="C462" s="170" t="s">
        <v>258</v>
      </c>
      <c r="D462" s="170" t="s">
        <v>263</v>
      </c>
      <c r="E462" s="170" t="s">
        <v>3157</v>
      </c>
      <c r="F462" s="170" t="s">
        <v>253</v>
      </c>
      <c r="G462" s="179">
        <v>42531</v>
      </c>
      <c r="H462" s="170" t="s">
        <v>260</v>
      </c>
      <c r="I462" s="170" t="s">
        <v>130</v>
      </c>
      <c r="J462" s="170" t="s">
        <v>179</v>
      </c>
      <c r="K462" s="170" t="s">
        <v>16</v>
      </c>
      <c r="L462" s="173">
        <v>3660.96</v>
      </c>
    </row>
    <row r="463" spans="1:12" s="139" customFormat="1" ht="21.75" customHeight="1" x14ac:dyDescent="0.2">
      <c r="A463" s="169" t="s">
        <v>250</v>
      </c>
      <c r="B463" s="170" t="s">
        <v>3475</v>
      </c>
      <c r="C463" s="170" t="s">
        <v>265</v>
      </c>
      <c r="D463" s="170" t="s">
        <v>266</v>
      </c>
      <c r="E463" s="170" t="s">
        <v>3157</v>
      </c>
      <c r="F463" s="178" t="s">
        <v>267</v>
      </c>
      <c r="G463" s="172">
        <v>41239</v>
      </c>
      <c r="H463" s="170" t="s">
        <v>268</v>
      </c>
      <c r="I463" s="170" t="s">
        <v>269</v>
      </c>
      <c r="J463" s="170" t="s">
        <v>270</v>
      </c>
      <c r="K463" s="170" t="s">
        <v>16</v>
      </c>
      <c r="L463" s="173">
        <v>161338.64000000001</v>
      </c>
    </row>
    <row r="464" spans="1:12" s="139" customFormat="1" ht="21.75" customHeight="1" x14ac:dyDescent="0.2">
      <c r="A464" s="169" t="s">
        <v>250</v>
      </c>
      <c r="B464" s="170" t="s">
        <v>3475</v>
      </c>
      <c r="C464" s="170" t="s">
        <v>265</v>
      </c>
      <c r="D464" s="170" t="s">
        <v>271</v>
      </c>
      <c r="E464" s="170" t="s">
        <v>3157</v>
      </c>
      <c r="F464" s="178" t="s">
        <v>267</v>
      </c>
      <c r="G464" s="172">
        <v>41239</v>
      </c>
      <c r="H464" s="170" t="s">
        <v>268</v>
      </c>
      <c r="I464" s="170" t="s">
        <v>272</v>
      </c>
      <c r="J464" s="170" t="s">
        <v>273</v>
      </c>
      <c r="K464" s="170" t="s">
        <v>16</v>
      </c>
      <c r="L464" s="173">
        <v>161338.64000000001</v>
      </c>
    </row>
    <row r="465" spans="1:12" s="139" customFormat="1" ht="21.75" customHeight="1" x14ac:dyDescent="0.2">
      <c r="A465" s="169" t="s">
        <v>250</v>
      </c>
      <c r="B465" s="170" t="s">
        <v>3475</v>
      </c>
      <c r="C465" s="170" t="s">
        <v>265</v>
      </c>
      <c r="D465" s="170" t="s">
        <v>274</v>
      </c>
      <c r="E465" s="170" t="s">
        <v>3157</v>
      </c>
      <c r="F465" s="178" t="s">
        <v>267</v>
      </c>
      <c r="G465" s="172">
        <v>41239</v>
      </c>
      <c r="H465" s="170" t="s">
        <v>268</v>
      </c>
      <c r="I465" s="170" t="s">
        <v>275</v>
      </c>
      <c r="J465" s="170" t="s">
        <v>276</v>
      </c>
      <c r="K465" s="170" t="s">
        <v>16</v>
      </c>
      <c r="L465" s="173">
        <v>161338.64000000001</v>
      </c>
    </row>
    <row r="466" spans="1:12" s="139" customFormat="1" ht="21.75" customHeight="1" x14ac:dyDescent="0.2">
      <c r="A466" s="169" t="s">
        <v>250</v>
      </c>
      <c r="B466" s="170" t="s">
        <v>3475</v>
      </c>
      <c r="C466" s="170" t="s">
        <v>265</v>
      </c>
      <c r="D466" s="170" t="s">
        <v>282</v>
      </c>
      <c r="E466" s="170" t="s">
        <v>3157</v>
      </c>
      <c r="F466" s="178" t="s">
        <v>267</v>
      </c>
      <c r="G466" s="172">
        <v>41239</v>
      </c>
      <c r="H466" s="170" t="s">
        <v>268</v>
      </c>
      <c r="I466" s="170" t="s">
        <v>277</v>
      </c>
      <c r="J466" s="170" t="s">
        <v>278</v>
      </c>
      <c r="K466" s="170" t="s">
        <v>16</v>
      </c>
      <c r="L466" s="173">
        <v>161338.64000000001</v>
      </c>
    </row>
    <row r="467" spans="1:12" s="139" customFormat="1" ht="21.75" customHeight="1" x14ac:dyDescent="0.2">
      <c r="A467" s="169" t="s">
        <v>250</v>
      </c>
      <c r="B467" s="170" t="s">
        <v>3475</v>
      </c>
      <c r="C467" s="170" t="s">
        <v>265</v>
      </c>
      <c r="D467" s="170" t="s">
        <v>279</v>
      </c>
      <c r="E467" s="170" t="s">
        <v>3157</v>
      </c>
      <c r="F467" s="178" t="s">
        <v>267</v>
      </c>
      <c r="G467" s="172">
        <v>41239</v>
      </c>
      <c r="H467" s="170" t="s">
        <v>268</v>
      </c>
      <c r="I467" s="170" t="s">
        <v>280</v>
      </c>
      <c r="J467" s="170" t="s">
        <v>281</v>
      </c>
      <c r="K467" s="170" t="s">
        <v>16</v>
      </c>
      <c r="L467" s="173">
        <v>161338.64000000001</v>
      </c>
    </row>
    <row r="468" spans="1:12" s="139" customFormat="1" ht="21.75" customHeight="1" x14ac:dyDescent="0.2">
      <c r="A468" s="169" t="s">
        <v>3616</v>
      </c>
      <c r="B468" s="170" t="s">
        <v>3475</v>
      </c>
      <c r="C468" s="170" t="s">
        <v>265</v>
      </c>
      <c r="D468" s="170" t="s">
        <v>3615</v>
      </c>
      <c r="E468" s="170" t="s">
        <v>3617</v>
      </c>
      <c r="F468" s="178" t="s">
        <v>267</v>
      </c>
      <c r="G468" s="172">
        <v>41239</v>
      </c>
      <c r="H468" s="170" t="s">
        <v>268</v>
      </c>
      <c r="I468" s="170" t="s">
        <v>283</v>
      </c>
      <c r="J468" s="170" t="s">
        <v>284</v>
      </c>
      <c r="K468" s="170" t="s">
        <v>16</v>
      </c>
      <c r="L468" s="173">
        <v>161338.64000000001</v>
      </c>
    </row>
    <row r="469" spans="1:12" s="139" customFormat="1" ht="21.75" customHeight="1" x14ac:dyDescent="0.2">
      <c r="A469" s="169" t="s">
        <v>250</v>
      </c>
      <c r="B469" s="170" t="s">
        <v>3475</v>
      </c>
      <c r="C469" s="170" t="s">
        <v>265</v>
      </c>
      <c r="D469" s="170" t="s">
        <v>285</v>
      </c>
      <c r="E469" s="170" t="s">
        <v>3157</v>
      </c>
      <c r="F469" s="178" t="s">
        <v>267</v>
      </c>
      <c r="G469" s="172">
        <v>41239</v>
      </c>
      <c r="H469" s="170" t="s">
        <v>268</v>
      </c>
      <c r="I469" s="170" t="s">
        <v>286</v>
      </c>
      <c r="J469" s="170" t="s">
        <v>287</v>
      </c>
      <c r="K469" s="170" t="s">
        <v>16</v>
      </c>
      <c r="L469" s="173">
        <v>161338.64000000001</v>
      </c>
    </row>
    <row r="470" spans="1:12" s="139" customFormat="1" ht="21.75" customHeight="1" x14ac:dyDescent="0.2">
      <c r="A470" s="169" t="s">
        <v>288</v>
      </c>
      <c r="B470" s="170" t="s">
        <v>2203</v>
      </c>
      <c r="C470" s="170" t="s">
        <v>289</v>
      </c>
      <c r="D470" s="170" t="s">
        <v>290</v>
      </c>
      <c r="E470" s="170" t="s">
        <v>2121</v>
      </c>
      <c r="F470" s="170">
        <v>1002</v>
      </c>
      <c r="G470" s="172">
        <v>41222</v>
      </c>
      <c r="H470" s="170" t="s">
        <v>291</v>
      </c>
      <c r="I470" s="170" t="s">
        <v>292</v>
      </c>
      <c r="J470" s="170" t="s">
        <v>293</v>
      </c>
      <c r="K470" s="170" t="s">
        <v>16</v>
      </c>
      <c r="L470" s="173">
        <v>34800</v>
      </c>
    </row>
    <row r="471" spans="1:12" s="139" customFormat="1" ht="21.75" customHeight="1" x14ac:dyDescent="0.2">
      <c r="A471" s="169" t="s">
        <v>288</v>
      </c>
      <c r="B471" s="170" t="s">
        <v>3475</v>
      </c>
      <c r="C471" s="170" t="s">
        <v>265</v>
      </c>
      <c r="D471" s="170" t="s">
        <v>294</v>
      </c>
      <c r="E471" s="170" t="s">
        <v>2121</v>
      </c>
      <c r="F471" s="178" t="s">
        <v>267</v>
      </c>
      <c r="G471" s="172">
        <v>41239</v>
      </c>
      <c r="H471" s="170" t="s">
        <v>268</v>
      </c>
      <c r="I471" s="170" t="s">
        <v>295</v>
      </c>
      <c r="J471" s="170" t="s">
        <v>296</v>
      </c>
      <c r="K471" s="170" t="s">
        <v>16</v>
      </c>
      <c r="L471" s="173">
        <v>161338.64000000001</v>
      </c>
    </row>
    <row r="472" spans="1:12" s="139" customFormat="1" ht="21.75" customHeight="1" x14ac:dyDescent="0.2">
      <c r="A472" s="169" t="s">
        <v>288</v>
      </c>
      <c r="B472" s="170" t="s">
        <v>3475</v>
      </c>
      <c r="C472" s="170" t="s">
        <v>265</v>
      </c>
      <c r="D472" s="170" t="s">
        <v>297</v>
      </c>
      <c r="E472" s="170" t="s">
        <v>2121</v>
      </c>
      <c r="F472" s="178" t="s">
        <v>267</v>
      </c>
      <c r="G472" s="172">
        <v>41239</v>
      </c>
      <c r="H472" s="170" t="s">
        <v>268</v>
      </c>
      <c r="I472" s="170" t="s">
        <v>298</v>
      </c>
      <c r="J472" s="170" t="s">
        <v>299</v>
      </c>
      <c r="K472" s="170" t="s">
        <v>16</v>
      </c>
      <c r="L472" s="173">
        <v>161338.64000000001</v>
      </c>
    </row>
    <row r="473" spans="1:12" s="139" customFormat="1" ht="21.75" customHeight="1" x14ac:dyDescent="0.2">
      <c r="A473" s="169" t="s">
        <v>288</v>
      </c>
      <c r="B473" s="170" t="s">
        <v>3475</v>
      </c>
      <c r="C473" s="170" t="s">
        <v>265</v>
      </c>
      <c r="D473" s="170" t="s">
        <v>300</v>
      </c>
      <c r="E473" s="170" t="s">
        <v>2121</v>
      </c>
      <c r="F473" s="178" t="s">
        <v>267</v>
      </c>
      <c r="G473" s="172">
        <v>41239</v>
      </c>
      <c r="H473" s="170" t="s">
        <v>268</v>
      </c>
      <c r="I473" s="170" t="s">
        <v>301</v>
      </c>
      <c r="J473" s="170" t="s">
        <v>302</v>
      </c>
      <c r="K473" s="170" t="s">
        <v>16</v>
      </c>
      <c r="L473" s="173">
        <v>161338.64000000001</v>
      </c>
    </row>
    <row r="474" spans="1:12" s="139" customFormat="1" ht="21.75" customHeight="1" x14ac:dyDescent="0.2">
      <c r="A474" s="169" t="s">
        <v>288</v>
      </c>
      <c r="B474" s="170" t="s">
        <v>3475</v>
      </c>
      <c r="C474" s="170" t="s">
        <v>265</v>
      </c>
      <c r="D474" s="170" t="s">
        <v>303</v>
      </c>
      <c r="E474" s="170" t="s">
        <v>2121</v>
      </c>
      <c r="F474" s="178" t="s">
        <v>267</v>
      </c>
      <c r="G474" s="172">
        <v>41239</v>
      </c>
      <c r="H474" s="170" t="s">
        <v>268</v>
      </c>
      <c r="I474" s="170" t="s">
        <v>304</v>
      </c>
      <c r="J474" s="170" t="s">
        <v>305</v>
      </c>
      <c r="K474" s="170" t="s">
        <v>16</v>
      </c>
      <c r="L474" s="173">
        <v>161338.6</v>
      </c>
    </row>
    <row r="475" spans="1:12" s="151" customFormat="1" ht="21.75" customHeight="1" x14ac:dyDescent="0.2">
      <c r="A475" s="169" t="s">
        <v>288</v>
      </c>
      <c r="B475" s="170" t="s">
        <v>2211</v>
      </c>
      <c r="C475" s="170" t="s">
        <v>100</v>
      </c>
      <c r="D475" s="170" t="s">
        <v>306</v>
      </c>
      <c r="E475" s="170" t="s">
        <v>2121</v>
      </c>
      <c r="F475" s="170">
        <v>3289</v>
      </c>
      <c r="G475" s="179">
        <v>41311</v>
      </c>
      <c r="H475" s="170" t="s">
        <v>307</v>
      </c>
      <c r="I475" s="170" t="s">
        <v>308</v>
      </c>
      <c r="J475" s="170">
        <v>70806351</v>
      </c>
      <c r="K475" s="170" t="s">
        <v>16</v>
      </c>
      <c r="L475" s="173">
        <v>4582</v>
      </c>
    </row>
    <row r="476" spans="1:12" s="151" customFormat="1" ht="21.75" customHeight="1" x14ac:dyDescent="0.2">
      <c r="A476" s="169" t="s">
        <v>288</v>
      </c>
      <c r="B476" s="170" t="s">
        <v>2211</v>
      </c>
      <c r="C476" s="170" t="s">
        <v>100</v>
      </c>
      <c r="D476" s="170" t="s">
        <v>309</v>
      </c>
      <c r="E476" s="170" t="s">
        <v>2121</v>
      </c>
      <c r="F476" s="170">
        <v>3289</v>
      </c>
      <c r="G476" s="179">
        <v>41311</v>
      </c>
      <c r="H476" s="170" t="s">
        <v>307</v>
      </c>
      <c r="I476" s="170" t="s">
        <v>308</v>
      </c>
      <c r="J476" s="170">
        <v>70806359</v>
      </c>
      <c r="K476" s="170" t="s">
        <v>16</v>
      </c>
      <c r="L476" s="173">
        <v>4582</v>
      </c>
    </row>
    <row r="477" spans="1:12" s="151" customFormat="1" ht="21.75" customHeight="1" x14ac:dyDescent="0.2">
      <c r="A477" s="169" t="s">
        <v>288</v>
      </c>
      <c r="B477" s="170" t="s">
        <v>2211</v>
      </c>
      <c r="C477" s="170" t="s">
        <v>100</v>
      </c>
      <c r="D477" s="170" t="s">
        <v>310</v>
      </c>
      <c r="E477" s="170" t="s">
        <v>2121</v>
      </c>
      <c r="F477" s="170">
        <v>3289</v>
      </c>
      <c r="G477" s="179">
        <v>41311</v>
      </c>
      <c r="H477" s="170" t="s">
        <v>307</v>
      </c>
      <c r="I477" s="170" t="s">
        <v>308</v>
      </c>
      <c r="J477" s="170">
        <v>71005390</v>
      </c>
      <c r="K477" s="170" t="s">
        <v>16</v>
      </c>
      <c r="L477" s="173">
        <v>4582</v>
      </c>
    </row>
    <row r="478" spans="1:12" s="150" customFormat="1" ht="21.75" customHeight="1" x14ac:dyDescent="0.2">
      <c r="A478" s="169" t="s">
        <v>288</v>
      </c>
      <c r="B478" s="170" t="s">
        <v>2211</v>
      </c>
      <c r="C478" s="170" t="s">
        <v>100</v>
      </c>
      <c r="D478" s="170" t="s">
        <v>311</v>
      </c>
      <c r="E478" s="170" t="s">
        <v>2121</v>
      </c>
      <c r="F478" s="170">
        <v>3289</v>
      </c>
      <c r="G478" s="179">
        <v>41311</v>
      </c>
      <c r="H478" s="170" t="s">
        <v>307</v>
      </c>
      <c r="I478" s="170" t="s">
        <v>308</v>
      </c>
      <c r="J478" s="170">
        <v>71005389</v>
      </c>
      <c r="K478" s="170" t="s">
        <v>16</v>
      </c>
      <c r="L478" s="173">
        <v>4582</v>
      </c>
    </row>
    <row r="479" spans="1:12" s="150" customFormat="1" ht="21.75" customHeight="1" x14ac:dyDescent="0.2">
      <c r="A479" s="169" t="s">
        <v>288</v>
      </c>
      <c r="B479" s="170" t="s">
        <v>2211</v>
      </c>
      <c r="C479" s="170" t="s">
        <v>100</v>
      </c>
      <c r="D479" s="170" t="s">
        <v>312</v>
      </c>
      <c r="E479" s="170" t="s">
        <v>2121</v>
      </c>
      <c r="F479" s="170">
        <v>3289</v>
      </c>
      <c r="G479" s="179">
        <v>41311</v>
      </c>
      <c r="H479" s="170" t="s">
        <v>307</v>
      </c>
      <c r="I479" s="170" t="s">
        <v>308</v>
      </c>
      <c r="J479" s="170">
        <v>71102321</v>
      </c>
      <c r="K479" s="170" t="s">
        <v>16</v>
      </c>
      <c r="L479" s="173">
        <v>4582</v>
      </c>
    </row>
    <row r="480" spans="1:12" s="150" customFormat="1" ht="21.75" customHeight="1" x14ac:dyDescent="0.2">
      <c r="A480" s="169" t="s">
        <v>288</v>
      </c>
      <c r="B480" s="170" t="s">
        <v>2211</v>
      </c>
      <c r="C480" s="170" t="s">
        <v>100</v>
      </c>
      <c r="D480" s="170" t="s">
        <v>313</v>
      </c>
      <c r="E480" s="170" t="s">
        <v>2121</v>
      </c>
      <c r="F480" s="170">
        <v>3289</v>
      </c>
      <c r="G480" s="179">
        <v>41311</v>
      </c>
      <c r="H480" s="170" t="s">
        <v>307</v>
      </c>
      <c r="I480" s="170" t="s">
        <v>308</v>
      </c>
      <c r="J480" s="170" t="s">
        <v>314</v>
      </c>
      <c r="K480" s="170" t="s">
        <v>16</v>
      </c>
      <c r="L480" s="173">
        <v>4582</v>
      </c>
    </row>
    <row r="481" spans="1:12" s="150" customFormat="1" ht="21.75" customHeight="1" x14ac:dyDescent="0.2">
      <c r="A481" s="169" t="s">
        <v>288</v>
      </c>
      <c r="B481" s="170" t="s">
        <v>2211</v>
      </c>
      <c r="C481" s="170" t="s">
        <v>100</v>
      </c>
      <c r="D481" s="170" t="s">
        <v>315</v>
      </c>
      <c r="E481" s="170" t="s">
        <v>2121</v>
      </c>
      <c r="F481" s="170">
        <v>3289</v>
      </c>
      <c r="G481" s="179">
        <v>41311</v>
      </c>
      <c r="H481" s="170" t="s">
        <v>307</v>
      </c>
      <c r="I481" s="170" t="s">
        <v>308</v>
      </c>
      <c r="J481" s="170" t="s">
        <v>316</v>
      </c>
      <c r="K481" s="170" t="s">
        <v>16</v>
      </c>
      <c r="L481" s="173">
        <v>4582</v>
      </c>
    </row>
    <row r="482" spans="1:12" s="150" customFormat="1" ht="21.75" customHeight="1" x14ac:dyDescent="0.2">
      <c r="A482" s="169" t="s">
        <v>288</v>
      </c>
      <c r="B482" s="170" t="s">
        <v>2211</v>
      </c>
      <c r="C482" s="170" t="s">
        <v>30</v>
      </c>
      <c r="D482" s="170" t="s">
        <v>317</v>
      </c>
      <c r="E482" s="170" t="s">
        <v>2121</v>
      </c>
      <c r="F482" s="170">
        <v>3289</v>
      </c>
      <c r="G482" s="179">
        <v>41311</v>
      </c>
      <c r="H482" s="170" t="s">
        <v>307</v>
      </c>
      <c r="I482" s="170" t="s">
        <v>308</v>
      </c>
      <c r="J482" s="170">
        <v>90202731</v>
      </c>
      <c r="K482" s="170" t="s">
        <v>16</v>
      </c>
      <c r="L482" s="173">
        <v>4582</v>
      </c>
    </row>
    <row r="483" spans="1:12" s="150" customFormat="1" ht="21.75" customHeight="1" x14ac:dyDescent="0.2">
      <c r="A483" s="169" t="s">
        <v>288</v>
      </c>
      <c r="B483" s="170" t="s">
        <v>2211</v>
      </c>
      <c r="C483" s="170" t="s">
        <v>30</v>
      </c>
      <c r="D483" s="170" t="s">
        <v>318</v>
      </c>
      <c r="E483" s="170" t="s">
        <v>2121</v>
      </c>
      <c r="F483" s="170">
        <v>3289</v>
      </c>
      <c r="G483" s="179">
        <v>41311</v>
      </c>
      <c r="H483" s="170" t="s">
        <v>307</v>
      </c>
      <c r="I483" s="170" t="s">
        <v>308</v>
      </c>
      <c r="J483" s="170">
        <v>90100508</v>
      </c>
      <c r="K483" s="170" t="s">
        <v>16</v>
      </c>
      <c r="L483" s="173">
        <v>4582</v>
      </c>
    </row>
    <row r="484" spans="1:12" s="150" customFormat="1" ht="21.75" customHeight="1" x14ac:dyDescent="0.2">
      <c r="A484" s="169" t="s">
        <v>288</v>
      </c>
      <c r="B484" s="170" t="s">
        <v>21</v>
      </c>
      <c r="C484" s="170" t="s">
        <v>319</v>
      </c>
      <c r="D484" s="170" t="s">
        <v>320</v>
      </c>
      <c r="E484" s="170" t="s">
        <v>2121</v>
      </c>
      <c r="F484" s="170" t="s">
        <v>321</v>
      </c>
      <c r="G484" s="179">
        <v>41320</v>
      </c>
      <c r="H484" s="170" t="s">
        <v>322</v>
      </c>
      <c r="I484" s="170" t="s">
        <v>13</v>
      </c>
      <c r="J484" s="170" t="s">
        <v>323</v>
      </c>
      <c r="K484" s="170" t="s">
        <v>16</v>
      </c>
      <c r="L484" s="173">
        <v>3250</v>
      </c>
    </row>
    <row r="485" spans="1:12" s="150" customFormat="1" ht="21.75" customHeight="1" x14ac:dyDescent="0.2">
      <c r="A485" s="169" t="s">
        <v>324</v>
      </c>
      <c r="B485" s="170" t="s">
        <v>35</v>
      </c>
      <c r="C485" s="170" t="s">
        <v>39</v>
      </c>
      <c r="D485" s="170" t="s">
        <v>325</v>
      </c>
      <c r="E485" s="170" t="s">
        <v>2242</v>
      </c>
      <c r="F485" s="170">
        <v>832</v>
      </c>
      <c r="G485" s="172">
        <v>41272</v>
      </c>
      <c r="H485" s="170" t="s">
        <v>291</v>
      </c>
      <c r="I485" s="170" t="s">
        <v>326</v>
      </c>
      <c r="J485" s="170" t="s">
        <v>327</v>
      </c>
      <c r="K485" s="170" t="s">
        <v>16</v>
      </c>
      <c r="L485" s="173">
        <v>8090</v>
      </c>
    </row>
    <row r="486" spans="1:12" s="150" customFormat="1" ht="21.75" customHeight="1" x14ac:dyDescent="0.2">
      <c r="A486" s="169" t="s">
        <v>324</v>
      </c>
      <c r="B486" s="170" t="s">
        <v>35</v>
      </c>
      <c r="C486" s="170" t="s">
        <v>44</v>
      </c>
      <c r="D486" s="192" t="s">
        <v>328</v>
      </c>
      <c r="E486" s="170" t="s">
        <v>2242</v>
      </c>
      <c r="F486" s="170">
        <v>832</v>
      </c>
      <c r="G486" s="172">
        <v>41272</v>
      </c>
      <c r="H486" s="170" t="s">
        <v>37</v>
      </c>
      <c r="I486" s="170" t="s">
        <v>329</v>
      </c>
      <c r="J486" s="170" t="s">
        <v>330</v>
      </c>
      <c r="K486" s="170" t="s">
        <v>16</v>
      </c>
      <c r="L486" s="173">
        <v>3500</v>
      </c>
    </row>
    <row r="487" spans="1:12" s="150" customFormat="1" ht="21.75" customHeight="1" x14ac:dyDescent="0.2">
      <c r="A487" s="169" t="s">
        <v>331</v>
      </c>
      <c r="B487" s="170" t="s">
        <v>2211</v>
      </c>
      <c r="C487" s="170" t="s">
        <v>30</v>
      </c>
      <c r="D487" s="192" t="s">
        <v>332</v>
      </c>
      <c r="E487" s="171" t="s">
        <v>2896</v>
      </c>
      <c r="F487" s="170">
        <v>3292</v>
      </c>
      <c r="G487" s="172">
        <v>41319</v>
      </c>
      <c r="H487" s="170" t="s">
        <v>307</v>
      </c>
      <c r="I487" s="170" t="s">
        <v>308</v>
      </c>
      <c r="J487" s="192" t="s">
        <v>333</v>
      </c>
      <c r="K487" s="170" t="s">
        <v>16</v>
      </c>
      <c r="L487" s="173">
        <v>4582</v>
      </c>
    </row>
    <row r="488" spans="1:12" s="150" customFormat="1" ht="21.75" customHeight="1" x14ac:dyDescent="0.2">
      <c r="A488" s="169" t="s">
        <v>331</v>
      </c>
      <c r="B488" s="170" t="s">
        <v>2211</v>
      </c>
      <c r="C488" s="170" t="s">
        <v>30</v>
      </c>
      <c r="D488" s="192" t="s">
        <v>334</v>
      </c>
      <c r="E488" s="171" t="s">
        <v>2896</v>
      </c>
      <c r="F488" s="170">
        <v>3292</v>
      </c>
      <c r="G488" s="172">
        <v>41319</v>
      </c>
      <c r="H488" s="170" t="s">
        <v>307</v>
      </c>
      <c r="I488" s="170" t="s">
        <v>308</v>
      </c>
      <c r="J488" s="192" t="s">
        <v>335</v>
      </c>
      <c r="K488" s="170" t="s">
        <v>16</v>
      </c>
      <c r="L488" s="173">
        <v>4582</v>
      </c>
    </row>
    <row r="489" spans="1:12" s="150" customFormat="1" ht="21.75" customHeight="1" x14ac:dyDescent="0.2">
      <c r="A489" s="169" t="s">
        <v>331</v>
      </c>
      <c r="B489" s="170" t="s">
        <v>2211</v>
      </c>
      <c r="C489" s="170" t="s">
        <v>30</v>
      </c>
      <c r="D489" s="192" t="s">
        <v>336</v>
      </c>
      <c r="E489" s="171" t="s">
        <v>2896</v>
      </c>
      <c r="F489" s="170">
        <v>3292</v>
      </c>
      <c r="G489" s="172">
        <v>41319</v>
      </c>
      <c r="H489" s="170" t="s">
        <v>307</v>
      </c>
      <c r="I489" s="170" t="s">
        <v>308</v>
      </c>
      <c r="J489" s="192" t="s">
        <v>337</v>
      </c>
      <c r="K489" s="170" t="s">
        <v>16</v>
      </c>
      <c r="L489" s="173">
        <v>4582</v>
      </c>
    </row>
    <row r="490" spans="1:12" s="150" customFormat="1" ht="21.75" customHeight="1" x14ac:dyDescent="0.2">
      <c r="A490" s="169" t="s">
        <v>331</v>
      </c>
      <c r="B490" s="170" t="s">
        <v>2211</v>
      </c>
      <c r="C490" s="170" t="s">
        <v>30</v>
      </c>
      <c r="D490" s="192" t="s">
        <v>338</v>
      </c>
      <c r="E490" s="171" t="s">
        <v>2896</v>
      </c>
      <c r="F490" s="170">
        <v>3292</v>
      </c>
      <c r="G490" s="172">
        <v>41319</v>
      </c>
      <c r="H490" s="170" t="s">
        <v>307</v>
      </c>
      <c r="I490" s="170" t="s">
        <v>308</v>
      </c>
      <c r="J490" s="192" t="s">
        <v>339</v>
      </c>
      <c r="K490" s="170" t="s">
        <v>16</v>
      </c>
      <c r="L490" s="173">
        <v>4582</v>
      </c>
    </row>
    <row r="491" spans="1:12" s="150" customFormat="1" ht="21.75" customHeight="1" x14ac:dyDescent="0.2">
      <c r="A491" s="169" t="s">
        <v>331</v>
      </c>
      <c r="B491" s="170" t="s">
        <v>2211</v>
      </c>
      <c r="C491" s="170" t="s">
        <v>30</v>
      </c>
      <c r="D491" s="170" t="s">
        <v>340</v>
      </c>
      <c r="E491" s="171" t="s">
        <v>2896</v>
      </c>
      <c r="F491" s="170">
        <v>3292</v>
      </c>
      <c r="G491" s="172">
        <v>41319</v>
      </c>
      <c r="H491" s="170" t="s">
        <v>307</v>
      </c>
      <c r="I491" s="170" t="s">
        <v>308</v>
      </c>
      <c r="J491" s="170" t="s">
        <v>341</v>
      </c>
      <c r="K491" s="170" t="s">
        <v>16</v>
      </c>
      <c r="L491" s="173">
        <v>4582</v>
      </c>
    </row>
    <row r="492" spans="1:12" s="150" customFormat="1" ht="21.75" customHeight="1" x14ac:dyDescent="0.2">
      <c r="A492" s="169" t="s">
        <v>331</v>
      </c>
      <c r="B492" s="170" t="s">
        <v>2211</v>
      </c>
      <c r="C492" s="170" t="s">
        <v>30</v>
      </c>
      <c r="D492" s="170" t="s">
        <v>342</v>
      </c>
      <c r="E492" s="171" t="s">
        <v>2896</v>
      </c>
      <c r="F492" s="170">
        <v>3292</v>
      </c>
      <c r="G492" s="172">
        <v>41319</v>
      </c>
      <c r="H492" s="170" t="s">
        <v>307</v>
      </c>
      <c r="I492" s="170" t="s">
        <v>308</v>
      </c>
      <c r="J492" s="170" t="s">
        <v>343</v>
      </c>
      <c r="K492" s="170" t="s">
        <v>16</v>
      </c>
      <c r="L492" s="173">
        <v>4582</v>
      </c>
    </row>
    <row r="493" spans="1:12" s="139" customFormat="1" ht="21.75" customHeight="1" x14ac:dyDescent="0.2">
      <c r="A493" s="169" t="s">
        <v>331</v>
      </c>
      <c r="B493" s="170" t="s">
        <v>2211</v>
      </c>
      <c r="C493" s="170" t="s">
        <v>30</v>
      </c>
      <c r="D493" s="170" t="s">
        <v>344</v>
      </c>
      <c r="E493" s="171" t="s">
        <v>2896</v>
      </c>
      <c r="F493" s="170">
        <v>3292</v>
      </c>
      <c r="G493" s="172">
        <v>41319</v>
      </c>
      <c r="H493" s="170" t="s">
        <v>307</v>
      </c>
      <c r="I493" s="170" t="s">
        <v>308</v>
      </c>
      <c r="J493" s="170" t="s">
        <v>345</v>
      </c>
      <c r="K493" s="170" t="s">
        <v>16</v>
      </c>
      <c r="L493" s="173">
        <v>4582</v>
      </c>
    </row>
    <row r="494" spans="1:12" s="139" customFormat="1" ht="21.75" customHeight="1" x14ac:dyDescent="0.2">
      <c r="A494" s="169" t="s">
        <v>331</v>
      </c>
      <c r="B494" s="170" t="s">
        <v>2211</v>
      </c>
      <c r="C494" s="170" t="s">
        <v>30</v>
      </c>
      <c r="D494" s="170" t="s">
        <v>346</v>
      </c>
      <c r="E494" s="171" t="s">
        <v>2896</v>
      </c>
      <c r="F494" s="170">
        <v>3292</v>
      </c>
      <c r="G494" s="172">
        <v>41319</v>
      </c>
      <c r="H494" s="170" t="s">
        <v>307</v>
      </c>
      <c r="I494" s="170" t="s">
        <v>308</v>
      </c>
      <c r="J494" s="170" t="s">
        <v>347</v>
      </c>
      <c r="K494" s="170" t="s">
        <v>16</v>
      </c>
      <c r="L494" s="173">
        <v>4582</v>
      </c>
    </row>
    <row r="495" spans="1:12" s="150" customFormat="1" ht="21.75" customHeight="1" x14ac:dyDescent="0.2">
      <c r="A495" s="169" t="s">
        <v>331</v>
      </c>
      <c r="B495" s="170" t="s">
        <v>2211</v>
      </c>
      <c r="C495" s="170" t="s">
        <v>30</v>
      </c>
      <c r="D495" s="170" t="s">
        <v>348</v>
      </c>
      <c r="E495" s="171" t="s">
        <v>2896</v>
      </c>
      <c r="F495" s="170">
        <v>3292</v>
      </c>
      <c r="G495" s="172">
        <v>41319</v>
      </c>
      <c r="H495" s="170" t="s">
        <v>307</v>
      </c>
      <c r="I495" s="170" t="s">
        <v>308</v>
      </c>
      <c r="J495" s="170" t="s">
        <v>349</v>
      </c>
      <c r="K495" s="170" t="s">
        <v>16</v>
      </c>
      <c r="L495" s="173">
        <v>4582</v>
      </c>
    </row>
    <row r="496" spans="1:12" s="150" customFormat="1" ht="21.75" customHeight="1" x14ac:dyDescent="0.2">
      <c r="A496" s="169" t="s">
        <v>331</v>
      </c>
      <c r="B496" s="170" t="s">
        <v>2211</v>
      </c>
      <c r="C496" s="170" t="s">
        <v>30</v>
      </c>
      <c r="D496" s="170" t="s">
        <v>350</v>
      </c>
      <c r="E496" s="171" t="s">
        <v>2896</v>
      </c>
      <c r="F496" s="170">
        <v>3292</v>
      </c>
      <c r="G496" s="172">
        <v>41319</v>
      </c>
      <c r="H496" s="170" t="s">
        <v>307</v>
      </c>
      <c r="I496" s="170" t="s">
        <v>308</v>
      </c>
      <c r="J496" s="170" t="s">
        <v>351</v>
      </c>
      <c r="K496" s="170" t="s">
        <v>16</v>
      </c>
      <c r="L496" s="173">
        <v>4582</v>
      </c>
    </row>
    <row r="497" spans="1:12" s="150" customFormat="1" ht="21.75" customHeight="1" x14ac:dyDescent="0.2">
      <c r="A497" s="169" t="s">
        <v>3481</v>
      </c>
      <c r="B497" s="170" t="s">
        <v>35</v>
      </c>
      <c r="C497" s="170" t="s">
        <v>36</v>
      </c>
      <c r="D497" s="170" t="s">
        <v>352</v>
      </c>
      <c r="E497" s="170" t="s">
        <v>2714</v>
      </c>
      <c r="F497" s="178" t="s">
        <v>353</v>
      </c>
      <c r="G497" s="179">
        <v>41380</v>
      </c>
      <c r="H497" s="170" t="s">
        <v>139</v>
      </c>
      <c r="I497" s="170" t="s">
        <v>173</v>
      </c>
      <c r="J497" s="170" t="s">
        <v>354</v>
      </c>
      <c r="K497" s="170" t="s">
        <v>16</v>
      </c>
      <c r="L497" s="173">
        <v>3364</v>
      </c>
    </row>
    <row r="498" spans="1:12" s="152" customFormat="1" ht="21.75" customHeight="1" x14ac:dyDescent="0.2">
      <c r="A498" s="169" t="s">
        <v>3481</v>
      </c>
      <c r="B498" s="170" t="s">
        <v>24</v>
      </c>
      <c r="C498" s="170" t="s">
        <v>355</v>
      </c>
      <c r="D498" s="170" t="s">
        <v>356</v>
      </c>
      <c r="E498" s="170" t="s">
        <v>2714</v>
      </c>
      <c r="F498" s="178" t="s">
        <v>357</v>
      </c>
      <c r="G498" s="179">
        <v>41368</v>
      </c>
      <c r="H498" s="170" t="s">
        <v>358</v>
      </c>
      <c r="I498" s="170" t="s">
        <v>359</v>
      </c>
      <c r="J498" s="170" t="s">
        <v>15</v>
      </c>
      <c r="K498" s="170" t="s">
        <v>16</v>
      </c>
      <c r="L498" s="173">
        <v>16601.54</v>
      </c>
    </row>
    <row r="499" spans="1:12" s="139" customFormat="1" ht="21.75" customHeight="1" x14ac:dyDescent="0.2">
      <c r="A499" s="169" t="s">
        <v>3481</v>
      </c>
      <c r="B499" s="170" t="s">
        <v>21</v>
      </c>
      <c r="C499" s="170" t="s">
        <v>360</v>
      </c>
      <c r="D499" s="170" t="s">
        <v>361</v>
      </c>
      <c r="E499" s="170" t="s">
        <v>2714</v>
      </c>
      <c r="F499" s="178" t="s">
        <v>362</v>
      </c>
      <c r="G499" s="179">
        <v>41368</v>
      </c>
      <c r="H499" s="170" t="s">
        <v>363</v>
      </c>
      <c r="I499" s="170" t="s">
        <v>364</v>
      </c>
      <c r="J499" s="170" t="s">
        <v>15</v>
      </c>
      <c r="K499" s="170" t="s">
        <v>16</v>
      </c>
      <c r="L499" s="173">
        <v>2915.6</v>
      </c>
    </row>
    <row r="500" spans="1:12" s="139" customFormat="1" ht="21.75" customHeight="1" x14ac:dyDescent="0.2">
      <c r="A500" s="169" t="s">
        <v>3481</v>
      </c>
      <c r="B500" s="170" t="s">
        <v>2215</v>
      </c>
      <c r="C500" s="170" t="s">
        <v>365</v>
      </c>
      <c r="D500" s="170" t="s">
        <v>366</v>
      </c>
      <c r="E500" s="170" t="s">
        <v>2714</v>
      </c>
      <c r="F500" s="178" t="s">
        <v>362</v>
      </c>
      <c r="G500" s="179">
        <v>41368</v>
      </c>
      <c r="H500" s="170" t="s">
        <v>367</v>
      </c>
      <c r="I500" s="170" t="s">
        <v>368</v>
      </c>
      <c r="J500" s="170" t="s">
        <v>15</v>
      </c>
      <c r="K500" s="170" t="s">
        <v>16</v>
      </c>
      <c r="L500" s="173">
        <v>6164.5</v>
      </c>
    </row>
    <row r="501" spans="1:12" s="139" customFormat="1" ht="21.75" customHeight="1" x14ac:dyDescent="0.2">
      <c r="A501" s="169" t="s">
        <v>1243</v>
      </c>
      <c r="B501" s="170" t="s">
        <v>35</v>
      </c>
      <c r="C501" s="170" t="s">
        <v>48</v>
      </c>
      <c r="D501" s="170" t="s">
        <v>369</v>
      </c>
      <c r="E501" s="170" t="s">
        <v>370</v>
      </c>
      <c r="F501" s="178" t="s">
        <v>371</v>
      </c>
      <c r="G501" s="179">
        <v>41372</v>
      </c>
      <c r="H501" s="170" t="s">
        <v>93</v>
      </c>
      <c r="I501" s="170" t="s">
        <v>184</v>
      </c>
      <c r="J501" s="170" t="s">
        <v>372</v>
      </c>
      <c r="K501" s="170" t="s">
        <v>16</v>
      </c>
      <c r="L501" s="173">
        <v>150</v>
      </c>
    </row>
    <row r="502" spans="1:12" s="139" customFormat="1" ht="21.75" customHeight="1" x14ac:dyDescent="0.2">
      <c r="A502" s="169" t="s">
        <v>1243</v>
      </c>
      <c r="B502" s="170" t="s">
        <v>35</v>
      </c>
      <c r="C502" s="170" t="s">
        <v>52</v>
      </c>
      <c r="D502" s="170" t="s">
        <v>373</v>
      </c>
      <c r="E502" s="170" t="s">
        <v>370</v>
      </c>
      <c r="F502" s="178" t="s">
        <v>371</v>
      </c>
      <c r="G502" s="179">
        <v>41372</v>
      </c>
      <c r="H502" s="170" t="s">
        <v>93</v>
      </c>
      <c r="I502" s="170" t="s">
        <v>374</v>
      </c>
      <c r="J502" s="170" t="s">
        <v>375</v>
      </c>
      <c r="K502" s="170" t="s">
        <v>16</v>
      </c>
      <c r="L502" s="173">
        <v>100</v>
      </c>
    </row>
    <row r="503" spans="1:12" s="139" customFormat="1" ht="21.75" customHeight="1" x14ac:dyDescent="0.2">
      <c r="A503" s="169" t="s">
        <v>1243</v>
      </c>
      <c r="B503" s="170" t="s">
        <v>35</v>
      </c>
      <c r="C503" s="170" t="s">
        <v>44</v>
      </c>
      <c r="D503" s="170" t="s">
        <v>2342</v>
      </c>
      <c r="E503" s="170" t="s">
        <v>370</v>
      </c>
      <c r="F503" s="178" t="s">
        <v>371</v>
      </c>
      <c r="G503" s="179">
        <v>41372</v>
      </c>
      <c r="H503" s="170" t="s">
        <v>93</v>
      </c>
      <c r="I503" s="170" t="s">
        <v>132</v>
      </c>
      <c r="J503" s="170" t="s">
        <v>376</v>
      </c>
      <c r="K503" s="170" t="s">
        <v>16</v>
      </c>
      <c r="L503" s="173">
        <v>7374.99</v>
      </c>
    </row>
    <row r="504" spans="1:12" s="139" customFormat="1" ht="21.75" customHeight="1" x14ac:dyDescent="0.2">
      <c r="A504" s="169" t="s">
        <v>1243</v>
      </c>
      <c r="B504" s="170" t="s">
        <v>35</v>
      </c>
      <c r="C504" s="170" t="s">
        <v>39</v>
      </c>
      <c r="D504" s="170" t="s">
        <v>3648</v>
      </c>
      <c r="E504" s="170" t="s">
        <v>370</v>
      </c>
      <c r="F504" s="178" t="s">
        <v>371</v>
      </c>
      <c r="G504" s="179">
        <v>41372</v>
      </c>
      <c r="H504" s="170" t="s">
        <v>93</v>
      </c>
      <c r="I504" s="170" t="s">
        <v>193</v>
      </c>
      <c r="J504" s="170" t="s">
        <v>378</v>
      </c>
      <c r="K504" s="170" t="s">
        <v>16</v>
      </c>
      <c r="L504" s="173">
        <v>7374.99</v>
      </c>
    </row>
    <row r="505" spans="1:12" s="150" customFormat="1" ht="21.75" customHeight="1" x14ac:dyDescent="0.2">
      <c r="A505" s="169" t="s">
        <v>3481</v>
      </c>
      <c r="B505" s="170" t="s">
        <v>35</v>
      </c>
      <c r="C505" s="170" t="s">
        <v>116</v>
      </c>
      <c r="D505" s="170" t="s">
        <v>379</v>
      </c>
      <c r="E505" s="170" t="s">
        <v>2714</v>
      </c>
      <c r="F505" s="178" t="s">
        <v>380</v>
      </c>
      <c r="G505" s="179">
        <v>41303</v>
      </c>
      <c r="H505" s="170" t="s">
        <v>93</v>
      </c>
      <c r="I505" s="170" t="s">
        <v>381</v>
      </c>
      <c r="J505" s="170" t="s">
        <v>382</v>
      </c>
      <c r="K505" s="170" t="s">
        <v>16</v>
      </c>
      <c r="L505" s="173">
        <v>7018</v>
      </c>
    </row>
    <row r="506" spans="1:12" s="150" customFormat="1" ht="21.75" customHeight="1" x14ac:dyDescent="0.2">
      <c r="A506" s="169" t="s">
        <v>3481</v>
      </c>
      <c r="B506" s="170" t="s">
        <v>35</v>
      </c>
      <c r="C506" s="170" t="s">
        <v>116</v>
      </c>
      <c r="D506" s="170" t="s">
        <v>383</v>
      </c>
      <c r="E506" s="170" t="s">
        <v>2714</v>
      </c>
      <c r="F506" s="178" t="s">
        <v>384</v>
      </c>
      <c r="G506" s="179">
        <v>41372</v>
      </c>
      <c r="H506" s="170" t="s">
        <v>93</v>
      </c>
      <c r="I506" s="170">
        <v>1105</v>
      </c>
      <c r="J506" s="170" t="s">
        <v>385</v>
      </c>
      <c r="K506" s="170" t="s">
        <v>16</v>
      </c>
      <c r="L506" s="173">
        <v>7290</v>
      </c>
    </row>
    <row r="507" spans="1:12" s="150" customFormat="1" ht="21.75" customHeight="1" x14ac:dyDescent="0.2">
      <c r="A507" s="169" t="s">
        <v>3481</v>
      </c>
      <c r="B507" s="170" t="s">
        <v>35</v>
      </c>
      <c r="C507" s="170" t="s">
        <v>48</v>
      </c>
      <c r="D507" s="170" t="s">
        <v>386</v>
      </c>
      <c r="E507" s="170" t="s">
        <v>2714</v>
      </c>
      <c r="F507" s="178" t="s">
        <v>384</v>
      </c>
      <c r="G507" s="179">
        <v>41372</v>
      </c>
      <c r="H507" s="170" t="s">
        <v>93</v>
      </c>
      <c r="I507" s="170" t="s">
        <v>387</v>
      </c>
      <c r="J507" s="170" t="s">
        <v>388</v>
      </c>
      <c r="K507" s="170" t="s">
        <v>16</v>
      </c>
      <c r="L507" s="173">
        <v>150</v>
      </c>
    </row>
    <row r="508" spans="1:12" s="150" customFormat="1" ht="21.75" customHeight="1" x14ac:dyDescent="0.2">
      <c r="A508" s="169" t="s">
        <v>3481</v>
      </c>
      <c r="B508" s="170" t="s">
        <v>35</v>
      </c>
      <c r="C508" s="170" t="s">
        <v>52</v>
      </c>
      <c r="D508" s="170" t="s">
        <v>389</v>
      </c>
      <c r="E508" s="170" t="s">
        <v>2714</v>
      </c>
      <c r="F508" s="178" t="s">
        <v>384</v>
      </c>
      <c r="G508" s="179">
        <v>41372</v>
      </c>
      <c r="H508" s="170" t="s">
        <v>93</v>
      </c>
      <c r="I508" s="170" t="s">
        <v>390</v>
      </c>
      <c r="J508" s="170">
        <v>31011094201</v>
      </c>
      <c r="K508" s="170" t="s">
        <v>16</v>
      </c>
      <c r="L508" s="173">
        <v>100</v>
      </c>
    </row>
    <row r="509" spans="1:12" s="150" customFormat="1" ht="21.75" customHeight="1" x14ac:dyDescent="0.2">
      <c r="A509" s="169" t="s">
        <v>391</v>
      </c>
      <c r="B509" s="170" t="s">
        <v>35</v>
      </c>
      <c r="C509" s="170" t="s">
        <v>36</v>
      </c>
      <c r="D509" s="170" t="s">
        <v>392</v>
      </c>
      <c r="E509" s="170" t="s">
        <v>393</v>
      </c>
      <c r="F509" s="178" t="s">
        <v>394</v>
      </c>
      <c r="G509" s="179">
        <v>41344</v>
      </c>
      <c r="H509" s="170" t="s">
        <v>139</v>
      </c>
      <c r="I509" s="170" t="s">
        <v>395</v>
      </c>
      <c r="J509" s="170" t="s">
        <v>396</v>
      </c>
      <c r="K509" s="170" t="s">
        <v>16</v>
      </c>
      <c r="L509" s="173">
        <v>3456.8</v>
      </c>
    </row>
    <row r="510" spans="1:12" s="150" customFormat="1" ht="21.75" customHeight="1" x14ac:dyDescent="0.2">
      <c r="A510" s="169" t="s">
        <v>391</v>
      </c>
      <c r="B510" s="170" t="s">
        <v>21</v>
      </c>
      <c r="C510" s="170" t="s">
        <v>397</v>
      </c>
      <c r="D510" s="170" t="s">
        <v>398</v>
      </c>
      <c r="E510" s="170" t="s">
        <v>393</v>
      </c>
      <c r="F510" s="178" t="s">
        <v>399</v>
      </c>
      <c r="G510" s="179">
        <v>41313</v>
      </c>
      <c r="H510" s="170" t="s">
        <v>400</v>
      </c>
      <c r="I510" s="170" t="s">
        <v>401</v>
      </c>
      <c r="J510" s="170" t="s">
        <v>402</v>
      </c>
      <c r="K510" s="170" t="s">
        <v>16</v>
      </c>
      <c r="L510" s="173">
        <v>4607.25</v>
      </c>
    </row>
    <row r="511" spans="1:12" s="150" customFormat="1" ht="21.75" customHeight="1" x14ac:dyDescent="0.2">
      <c r="A511" s="169" t="s">
        <v>403</v>
      </c>
      <c r="B511" s="170" t="s">
        <v>2215</v>
      </c>
      <c r="C511" s="170" t="s">
        <v>404</v>
      </c>
      <c r="D511" s="170" t="s">
        <v>405</v>
      </c>
      <c r="E511" s="170" t="s">
        <v>3674</v>
      </c>
      <c r="F511" s="170" t="s">
        <v>406</v>
      </c>
      <c r="G511" s="179">
        <v>41389</v>
      </c>
      <c r="H511" s="170" t="s">
        <v>407</v>
      </c>
      <c r="I511" s="170" t="s">
        <v>408</v>
      </c>
      <c r="J511" s="170" t="s">
        <v>15</v>
      </c>
      <c r="K511" s="170" t="s">
        <v>16</v>
      </c>
      <c r="L511" s="173">
        <v>650.29999999999995</v>
      </c>
    </row>
    <row r="512" spans="1:12" s="150" customFormat="1" ht="21.75" customHeight="1" x14ac:dyDescent="0.2">
      <c r="A512" s="169" t="s">
        <v>403</v>
      </c>
      <c r="B512" s="170" t="s">
        <v>2215</v>
      </c>
      <c r="C512" s="170" t="s">
        <v>404</v>
      </c>
      <c r="D512" s="170" t="s">
        <v>409</v>
      </c>
      <c r="E512" s="170" t="s">
        <v>3674</v>
      </c>
      <c r="F512" s="170" t="s">
        <v>406</v>
      </c>
      <c r="G512" s="179">
        <v>41389</v>
      </c>
      <c r="H512" s="170" t="s">
        <v>407</v>
      </c>
      <c r="I512" s="170" t="s">
        <v>408</v>
      </c>
      <c r="J512" s="170" t="s">
        <v>15</v>
      </c>
      <c r="K512" s="170" t="s">
        <v>16</v>
      </c>
      <c r="L512" s="173">
        <v>650.29999999999995</v>
      </c>
    </row>
    <row r="513" spans="1:12" s="150" customFormat="1" ht="21.75" customHeight="1" x14ac:dyDescent="0.2">
      <c r="A513" s="169" t="s">
        <v>403</v>
      </c>
      <c r="B513" s="170" t="s">
        <v>2215</v>
      </c>
      <c r="C513" s="170" t="s">
        <v>404</v>
      </c>
      <c r="D513" s="170" t="s">
        <v>410</v>
      </c>
      <c r="E513" s="170" t="s">
        <v>3674</v>
      </c>
      <c r="F513" s="170" t="s">
        <v>406</v>
      </c>
      <c r="G513" s="179">
        <v>41389</v>
      </c>
      <c r="H513" s="170" t="s">
        <v>407</v>
      </c>
      <c r="I513" s="170" t="s">
        <v>408</v>
      </c>
      <c r="J513" s="170" t="s">
        <v>15</v>
      </c>
      <c r="K513" s="170" t="s">
        <v>16</v>
      </c>
      <c r="L513" s="173">
        <v>650.29</v>
      </c>
    </row>
    <row r="514" spans="1:12" s="150" customFormat="1" ht="21.75" customHeight="1" x14ac:dyDescent="0.2">
      <c r="A514" s="169" t="s">
        <v>411</v>
      </c>
      <c r="B514" s="170" t="s">
        <v>35</v>
      </c>
      <c r="C514" s="170" t="s">
        <v>203</v>
      </c>
      <c r="D514" s="170" t="s">
        <v>412</v>
      </c>
      <c r="E514" s="170" t="s">
        <v>3664</v>
      </c>
      <c r="F514" s="170">
        <v>5415</v>
      </c>
      <c r="G514" s="179">
        <v>41389</v>
      </c>
      <c r="H514" s="170" t="s">
        <v>413</v>
      </c>
      <c r="I514" s="170" t="s">
        <v>414</v>
      </c>
      <c r="J514" s="170" t="s">
        <v>415</v>
      </c>
      <c r="K514" s="170" t="s">
        <v>16</v>
      </c>
      <c r="L514" s="173">
        <v>6342.88</v>
      </c>
    </row>
    <row r="515" spans="1:12" s="150" customFormat="1" ht="21.75" customHeight="1" x14ac:dyDescent="0.2">
      <c r="A515" s="296" t="s">
        <v>3737</v>
      </c>
      <c r="B515" s="300" t="s">
        <v>1537</v>
      </c>
      <c r="C515" s="296" t="s">
        <v>690</v>
      </c>
      <c r="D515" s="296" t="s">
        <v>3738</v>
      </c>
      <c r="E515" s="296" t="s">
        <v>3739</v>
      </c>
      <c r="F515" s="296">
        <v>75063</v>
      </c>
      <c r="G515" s="297">
        <v>43087</v>
      </c>
      <c r="H515" s="296" t="s">
        <v>3740</v>
      </c>
      <c r="I515" s="296" t="s">
        <v>2276</v>
      </c>
      <c r="J515" s="296" t="s">
        <v>15</v>
      </c>
      <c r="K515" s="296"/>
      <c r="L515" s="311">
        <v>3684.32</v>
      </c>
    </row>
    <row r="516" spans="1:12" s="150" customFormat="1" ht="21.75" customHeight="1" x14ac:dyDescent="0.2">
      <c r="A516" s="169" t="s">
        <v>3548</v>
      </c>
      <c r="B516" s="170" t="s">
        <v>10</v>
      </c>
      <c r="C516" s="170" t="s">
        <v>436</v>
      </c>
      <c r="D516" s="170" t="s">
        <v>437</v>
      </c>
      <c r="E516" s="170" t="s">
        <v>3549</v>
      </c>
      <c r="F516" s="170">
        <v>8051</v>
      </c>
      <c r="G516" s="179">
        <v>41325</v>
      </c>
      <c r="H516" s="170" t="s">
        <v>82</v>
      </c>
      <c r="I516" s="170" t="s">
        <v>438</v>
      </c>
      <c r="J516" s="170" t="s">
        <v>15</v>
      </c>
      <c r="K516" s="170" t="s">
        <v>16</v>
      </c>
      <c r="L516" s="173">
        <v>1021.99</v>
      </c>
    </row>
    <row r="517" spans="1:12" s="150" customFormat="1" ht="21.75" customHeight="1" x14ac:dyDescent="0.2">
      <c r="A517" s="169" t="s">
        <v>3548</v>
      </c>
      <c r="B517" s="170" t="s">
        <v>10</v>
      </c>
      <c r="C517" s="170" t="s">
        <v>439</v>
      </c>
      <c r="D517" s="170" t="s">
        <v>440</v>
      </c>
      <c r="E517" s="170" t="s">
        <v>3549</v>
      </c>
      <c r="F517" s="170">
        <v>8051</v>
      </c>
      <c r="G517" s="179">
        <v>41325</v>
      </c>
      <c r="H517" s="170" t="s">
        <v>441</v>
      </c>
      <c r="I517" s="170" t="s">
        <v>442</v>
      </c>
      <c r="J517" s="170" t="s">
        <v>443</v>
      </c>
      <c r="K517" s="170" t="s">
        <v>16</v>
      </c>
      <c r="L517" s="173">
        <v>712.08</v>
      </c>
    </row>
    <row r="518" spans="1:12" s="150" customFormat="1" ht="21.75" customHeight="1" x14ac:dyDescent="0.2">
      <c r="A518" s="169" t="s">
        <v>468</v>
      </c>
      <c r="B518" s="170" t="s">
        <v>61</v>
      </c>
      <c r="C518" s="170" t="s">
        <v>469</v>
      </c>
      <c r="D518" s="170" t="s">
        <v>470</v>
      </c>
      <c r="E518" s="170" t="s">
        <v>3153</v>
      </c>
      <c r="F518" s="170" t="s">
        <v>471</v>
      </c>
      <c r="G518" s="172">
        <v>41191</v>
      </c>
      <c r="H518" s="170" t="s">
        <v>291</v>
      </c>
      <c r="I518" s="170" t="s">
        <v>472</v>
      </c>
      <c r="J518" s="170" t="s">
        <v>473</v>
      </c>
      <c r="K518" s="170" t="s">
        <v>16</v>
      </c>
      <c r="L518" s="173">
        <v>1700</v>
      </c>
    </row>
    <row r="519" spans="1:12" s="150" customFormat="1" ht="21.75" customHeight="1" x14ac:dyDescent="0.2">
      <c r="A519" s="169" t="s">
        <v>468</v>
      </c>
      <c r="B519" s="170" t="s">
        <v>35</v>
      </c>
      <c r="C519" s="170" t="s">
        <v>116</v>
      </c>
      <c r="D519" s="170" t="s">
        <v>3660</v>
      </c>
      <c r="E519" s="170" t="s">
        <v>3153</v>
      </c>
      <c r="F519" s="170" t="s">
        <v>474</v>
      </c>
      <c r="G519" s="172">
        <v>41255</v>
      </c>
      <c r="H519" s="170" t="s">
        <v>475</v>
      </c>
      <c r="I519" s="170" t="s">
        <v>476</v>
      </c>
      <c r="J519" s="170" t="s">
        <v>477</v>
      </c>
      <c r="K519" s="170" t="s">
        <v>16</v>
      </c>
      <c r="L519" s="173">
        <v>8290.41</v>
      </c>
    </row>
    <row r="520" spans="1:12" s="150" customFormat="1" ht="21.75" customHeight="1" x14ac:dyDescent="0.2">
      <c r="A520" s="169" t="s">
        <v>468</v>
      </c>
      <c r="B520" s="170" t="s">
        <v>35</v>
      </c>
      <c r="C520" s="170" t="s">
        <v>48</v>
      </c>
      <c r="D520" s="312" t="s">
        <v>3661</v>
      </c>
      <c r="E520" s="170" t="s">
        <v>3153</v>
      </c>
      <c r="F520" s="170" t="s">
        <v>474</v>
      </c>
      <c r="G520" s="172">
        <v>41255</v>
      </c>
      <c r="H520" s="170" t="s">
        <v>475</v>
      </c>
      <c r="I520" s="170" t="s">
        <v>13</v>
      </c>
      <c r="J520" s="170" t="s">
        <v>478</v>
      </c>
      <c r="K520" s="170" t="s">
        <v>16</v>
      </c>
      <c r="L520" s="173">
        <v>250</v>
      </c>
    </row>
    <row r="521" spans="1:12" s="150" customFormat="1" ht="21.75" customHeight="1" x14ac:dyDescent="0.2">
      <c r="A521" s="169" t="s">
        <v>468</v>
      </c>
      <c r="B521" s="170" t="s">
        <v>35</v>
      </c>
      <c r="C521" s="170" t="s">
        <v>433</v>
      </c>
      <c r="D521" s="170" t="s">
        <v>3662</v>
      </c>
      <c r="E521" s="170" t="s">
        <v>3153</v>
      </c>
      <c r="F521" s="170" t="s">
        <v>474</v>
      </c>
      <c r="G521" s="172">
        <v>41255</v>
      </c>
      <c r="H521" s="170" t="s">
        <v>475</v>
      </c>
      <c r="I521" s="170" t="s">
        <v>13</v>
      </c>
      <c r="J521" s="170">
        <v>11200.081</v>
      </c>
      <c r="K521" s="170" t="s">
        <v>16</v>
      </c>
      <c r="L521" s="173">
        <v>150</v>
      </c>
    </row>
    <row r="522" spans="1:12" s="150" customFormat="1" ht="21.75" customHeight="1" x14ac:dyDescent="0.2">
      <c r="A522" s="169" t="s">
        <v>468</v>
      </c>
      <c r="B522" s="170" t="s">
        <v>35</v>
      </c>
      <c r="C522" s="170" t="s">
        <v>36</v>
      </c>
      <c r="D522" s="170" t="s">
        <v>479</v>
      </c>
      <c r="E522" s="170" t="s">
        <v>3153</v>
      </c>
      <c r="F522" s="170">
        <v>823</v>
      </c>
      <c r="G522" s="172">
        <v>41246</v>
      </c>
      <c r="H522" s="170" t="s">
        <v>212</v>
      </c>
      <c r="I522" s="170" t="s">
        <v>480</v>
      </c>
      <c r="J522" s="170" t="s">
        <v>481</v>
      </c>
      <c r="K522" s="170" t="s">
        <v>16</v>
      </c>
      <c r="L522" s="173">
        <v>2500</v>
      </c>
    </row>
    <row r="523" spans="1:12" s="150" customFormat="1" ht="21.75" customHeight="1" x14ac:dyDescent="0.2">
      <c r="A523" s="169" t="s">
        <v>468</v>
      </c>
      <c r="B523" s="170" t="s">
        <v>35</v>
      </c>
      <c r="C523" s="170" t="s">
        <v>36</v>
      </c>
      <c r="D523" s="170" t="s">
        <v>482</v>
      </c>
      <c r="E523" s="170" t="s">
        <v>3153</v>
      </c>
      <c r="F523" s="178" t="s">
        <v>483</v>
      </c>
      <c r="G523" s="179">
        <v>41311</v>
      </c>
      <c r="H523" s="170" t="s">
        <v>212</v>
      </c>
      <c r="I523" s="170" t="s">
        <v>480</v>
      </c>
      <c r="J523" s="170" t="s">
        <v>484</v>
      </c>
      <c r="K523" s="170" t="s">
        <v>16</v>
      </c>
      <c r="L523" s="173">
        <v>2750</v>
      </c>
    </row>
    <row r="524" spans="1:12" s="139" customFormat="1" ht="21.75" customHeight="1" x14ac:dyDescent="0.2">
      <c r="A524" s="169" t="s">
        <v>468</v>
      </c>
      <c r="B524" s="170" t="s">
        <v>35</v>
      </c>
      <c r="C524" s="170" t="s">
        <v>116</v>
      </c>
      <c r="D524" s="170" t="s">
        <v>485</v>
      </c>
      <c r="E524" s="170" t="s">
        <v>3153</v>
      </c>
      <c r="F524" s="178" t="s">
        <v>486</v>
      </c>
      <c r="G524" s="179">
        <v>41289</v>
      </c>
      <c r="H524" s="170" t="s">
        <v>41</v>
      </c>
      <c r="I524" s="170" t="s">
        <v>487</v>
      </c>
      <c r="J524" s="170" t="s">
        <v>488</v>
      </c>
      <c r="K524" s="170" t="s">
        <v>16</v>
      </c>
      <c r="L524" s="173">
        <v>6950.24</v>
      </c>
    </row>
    <row r="525" spans="1:12" s="150" customFormat="1" ht="21.75" customHeight="1" x14ac:dyDescent="0.2">
      <c r="A525" s="169" t="s">
        <v>468</v>
      </c>
      <c r="B525" s="170" t="s">
        <v>142</v>
      </c>
      <c r="C525" s="170" t="s">
        <v>489</v>
      </c>
      <c r="D525" s="170" t="s">
        <v>490</v>
      </c>
      <c r="E525" s="170" t="s">
        <v>3153</v>
      </c>
      <c r="F525" s="178" t="s">
        <v>491</v>
      </c>
      <c r="G525" s="179">
        <v>41311</v>
      </c>
      <c r="H525" s="170" t="s">
        <v>13</v>
      </c>
      <c r="I525" s="170" t="s">
        <v>13</v>
      </c>
      <c r="J525" s="170" t="s">
        <v>15</v>
      </c>
      <c r="K525" s="170" t="s">
        <v>16</v>
      </c>
      <c r="L525" s="173">
        <v>3600</v>
      </c>
    </row>
    <row r="526" spans="1:12" s="150" customFormat="1" ht="21.75" customHeight="1" x14ac:dyDescent="0.2">
      <c r="A526" s="169" t="s">
        <v>468</v>
      </c>
      <c r="B526" s="170" t="s">
        <v>35</v>
      </c>
      <c r="C526" s="170" t="s">
        <v>492</v>
      </c>
      <c r="D526" s="170" t="s">
        <v>493</v>
      </c>
      <c r="E526" s="170" t="s">
        <v>3153</v>
      </c>
      <c r="F526" s="178" t="s">
        <v>494</v>
      </c>
      <c r="G526" s="179">
        <v>41436</v>
      </c>
      <c r="H526" s="170" t="s">
        <v>93</v>
      </c>
      <c r="I526" s="170" t="s">
        <v>495</v>
      </c>
      <c r="J526" s="170" t="s">
        <v>15</v>
      </c>
      <c r="K526" s="170" t="s">
        <v>16</v>
      </c>
      <c r="L526" s="173">
        <v>4998</v>
      </c>
    </row>
    <row r="527" spans="1:12" s="150" customFormat="1" ht="21.75" customHeight="1" x14ac:dyDescent="0.2">
      <c r="A527" s="169" t="s">
        <v>468</v>
      </c>
      <c r="B527" s="170" t="s">
        <v>35</v>
      </c>
      <c r="C527" s="170" t="s">
        <v>492</v>
      </c>
      <c r="D527" s="170" t="s">
        <v>496</v>
      </c>
      <c r="E527" s="170" t="s">
        <v>3153</v>
      </c>
      <c r="F527" s="178" t="s">
        <v>494</v>
      </c>
      <c r="G527" s="179">
        <v>41436</v>
      </c>
      <c r="H527" s="170" t="s">
        <v>93</v>
      </c>
      <c r="I527" s="170" t="s">
        <v>495</v>
      </c>
      <c r="J527" s="170" t="s">
        <v>15</v>
      </c>
      <c r="K527" s="170" t="s">
        <v>16</v>
      </c>
      <c r="L527" s="173">
        <v>4998</v>
      </c>
    </row>
    <row r="528" spans="1:12" s="139" customFormat="1" ht="21.75" customHeight="1" x14ac:dyDescent="0.2">
      <c r="A528" s="169" t="s">
        <v>468</v>
      </c>
      <c r="B528" s="170" t="s">
        <v>35</v>
      </c>
      <c r="C528" s="170" t="s">
        <v>492</v>
      </c>
      <c r="D528" s="170" t="s">
        <v>497</v>
      </c>
      <c r="E528" s="170" t="s">
        <v>3153</v>
      </c>
      <c r="F528" s="178" t="s">
        <v>494</v>
      </c>
      <c r="G528" s="179">
        <v>41436</v>
      </c>
      <c r="H528" s="170" t="s">
        <v>93</v>
      </c>
      <c r="I528" s="170" t="s">
        <v>495</v>
      </c>
      <c r="J528" s="170" t="s">
        <v>15</v>
      </c>
      <c r="K528" s="170" t="s">
        <v>16</v>
      </c>
      <c r="L528" s="173">
        <v>4998</v>
      </c>
    </row>
    <row r="529" spans="1:12" s="139" customFormat="1" ht="21.75" customHeight="1" x14ac:dyDescent="0.2">
      <c r="A529" s="169" t="s">
        <v>468</v>
      </c>
      <c r="B529" s="170" t="s">
        <v>142</v>
      </c>
      <c r="C529" s="170" t="s">
        <v>165</v>
      </c>
      <c r="D529" s="170" t="s">
        <v>498</v>
      </c>
      <c r="E529" s="170" t="s">
        <v>3153</v>
      </c>
      <c r="F529" s="178" t="s">
        <v>167</v>
      </c>
      <c r="G529" s="179">
        <v>41281</v>
      </c>
      <c r="H529" s="170" t="s">
        <v>13</v>
      </c>
      <c r="I529" s="170" t="s">
        <v>13</v>
      </c>
      <c r="J529" s="170" t="s">
        <v>15</v>
      </c>
      <c r="K529" s="170" t="s">
        <v>16</v>
      </c>
      <c r="L529" s="173">
        <v>93032</v>
      </c>
    </row>
    <row r="530" spans="1:12" s="150" customFormat="1" ht="21.75" customHeight="1" x14ac:dyDescent="0.2">
      <c r="A530" s="169" t="s">
        <v>468</v>
      </c>
      <c r="B530" s="170" t="s">
        <v>142</v>
      </c>
      <c r="C530" s="170" t="s">
        <v>499</v>
      </c>
      <c r="D530" s="170" t="s">
        <v>500</v>
      </c>
      <c r="E530" s="170" t="s">
        <v>3153</v>
      </c>
      <c r="F530" s="178" t="s">
        <v>167</v>
      </c>
      <c r="G530" s="179">
        <v>41281</v>
      </c>
      <c r="H530" s="170" t="s">
        <v>13</v>
      </c>
      <c r="I530" s="170" t="s">
        <v>13</v>
      </c>
      <c r="J530" s="170" t="s">
        <v>15</v>
      </c>
      <c r="K530" s="170" t="s">
        <v>16</v>
      </c>
      <c r="L530" s="173">
        <v>40136</v>
      </c>
    </row>
    <row r="531" spans="1:12" s="150" customFormat="1" ht="21.75" customHeight="1" x14ac:dyDescent="0.2">
      <c r="A531" s="169" t="s">
        <v>468</v>
      </c>
      <c r="B531" s="170" t="s">
        <v>2215</v>
      </c>
      <c r="C531" s="170" t="s">
        <v>501</v>
      </c>
      <c r="D531" s="170" t="s">
        <v>502</v>
      </c>
      <c r="E531" s="170" t="s">
        <v>3153</v>
      </c>
      <c r="F531" s="178" t="s">
        <v>503</v>
      </c>
      <c r="G531" s="179">
        <v>41299</v>
      </c>
      <c r="H531" s="170" t="s">
        <v>504</v>
      </c>
      <c r="I531" s="170" t="s">
        <v>505</v>
      </c>
      <c r="J531" s="170" t="s">
        <v>15</v>
      </c>
      <c r="K531" s="170" t="s">
        <v>16</v>
      </c>
      <c r="L531" s="173">
        <v>6322</v>
      </c>
    </row>
    <row r="532" spans="1:12" s="150" customFormat="1" ht="21.75" customHeight="1" x14ac:dyDescent="0.2">
      <c r="A532" s="169" t="s">
        <v>468</v>
      </c>
      <c r="B532" s="170" t="s">
        <v>61</v>
      </c>
      <c r="C532" s="170" t="s">
        <v>506</v>
      </c>
      <c r="D532" s="170" t="s">
        <v>507</v>
      </c>
      <c r="E532" s="170" t="s">
        <v>3153</v>
      </c>
      <c r="F532" s="178" t="s">
        <v>508</v>
      </c>
      <c r="G532" s="179">
        <v>41347</v>
      </c>
      <c r="H532" s="170" t="s">
        <v>13</v>
      </c>
      <c r="I532" s="170" t="s">
        <v>509</v>
      </c>
      <c r="J532" s="170" t="s">
        <v>15</v>
      </c>
      <c r="K532" s="170" t="s">
        <v>16</v>
      </c>
      <c r="L532" s="173">
        <v>2923.2</v>
      </c>
    </row>
    <row r="533" spans="1:12" s="150" customFormat="1" ht="21.75" customHeight="1" x14ac:dyDescent="0.2">
      <c r="A533" s="169" t="s">
        <v>521</v>
      </c>
      <c r="B533" s="170" t="s">
        <v>61</v>
      </c>
      <c r="C533" s="170" t="s">
        <v>522</v>
      </c>
      <c r="D533" s="170" t="s">
        <v>3608</v>
      </c>
      <c r="E533" s="170" t="s">
        <v>3607</v>
      </c>
      <c r="F533" s="178" t="s">
        <v>523</v>
      </c>
      <c r="G533" s="179">
        <v>41389</v>
      </c>
      <c r="H533" s="170" t="s">
        <v>524</v>
      </c>
      <c r="I533" s="170" t="s">
        <v>461</v>
      </c>
      <c r="J533" s="170" t="s">
        <v>15</v>
      </c>
      <c r="K533" s="170" t="s">
        <v>16</v>
      </c>
      <c r="L533" s="173">
        <v>638</v>
      </c>
    </row>
    <row r="534" spans="1:12" s="150" customFormat="1" ht="21.75" customHeight="1" x14ac:dyDescent="0.2">
      <c r="A534" s="169" t="s">
        <v>521</v>
      </c>
      <c r="B534" s="170" t="s">
        <v>61</v>
      </c>
      <c r="C534" s="170" t="s">
        <v>522</v>
      </c>
      <c r="D534" s="170" t="s">
        <v>3609</v>
      </c>
      <c r="E534" s="170" t="s">
        <v>3607</v>
      </c>
      <c r="F534" s="178" t="s">
        <v>523</v>
      </c>
      <c r="G534" s="179">
        <v>41389</v>
      </c>
      <c r="H534" s="170" t="s">
        <v>524</v>
      </c>
      <c r="I534" s="170" t="s">
        <v>461</v>
      </c>
      <c r="J534" s="170" t="s">
        <v>15</v>
      </c>
      <c r="K534" s="170" t="s">
        <v>16</v>
      </c>
      <c r="L534" s="173">
        <v>638</v>
      </c>
    </row>
    <row r="535" spans="1:12" s="150" customFormat="1" ht="21.75" customHeight="1" x14ac:dyDescent="0.2">
      <c r="A535" s="169" t="s">
        <v>521</v>
      </c>
      <c r="B535" s="170" t="s">
        <v>61</v>
      </c>
      <c r="C535" s="170" t="s">
        <v>522</v>
      </c>
      <c r="D535" s="170" t="s">
        <v>3610</v>
      </c>
      <c r="E535" s="170" t="s">
        <v>3607</v>
      </c>
      <c r="F535" s="178" t="s">
        <v>523</v>
      </c>
      <c r="G535" s="179">
        <v>41389</v>
      </c>
      <c r="H535" s="170" t="s">
        <v>524</v>
      </c>
      <c r="I535" s="170" t="s">
        <v>461</v>
      </c>
      <c r="J535" s="170" t="s">
        <v>15</v>
      </c>
      <c r="K535" s="170" t="s">
        <v>16</v>
      </c>
      <c r="L535" s="173">
        <v>638</v>
      </c>
    </row>
    <row r="536" spans="1:12" s="150" customFormat="1" ht="21.75" customHeight="1" x14ac:dyDescent="0.2">
      <c r="A536" s="169" t="s">
        <v>521</v>
      </c>
      <c r="B536" s="170" t="s">
        <v>61</v>
      </c>
      <c r="C536" s="170" t="s">
        <v>522</v>
      </c>
      <c r="D536" s="170" t="s">
        <v>3611</v>
      </c>
      <c r="E536" s="170" t="s">
        <v>3607</v>
      </c>
      <c r="F536" s="178" t="s">
        <v>523</v>
      </c>
      <c r="G536" s="179">
        <v>41389</v>
      </c>
      <c r="H536" s="170" t="s">
        <v>524</v>
      </c>
      <c r="I536" s="170" t="s">
        <v>461</v>
      </c>
      <c r="J536" s="170" t="s">
        <v>15</v>
      </c>
      <c r="K536" s="170" t="s">
        <v>16</v>
      </c>
      <c r="L536" s="173">
        <v>638</v>
      </c>
    </row>
    <row r="537" spans="1:12" s="150" customFormat="1" ht="21.75" customHeight="1" x14ac:dyDescent="0.2">
      <c r="A537" s="169" t="s">
        <v>521</v>
      </c>
      <c r="B537" s="170" t="s">
        <v>61</v>
      </c>
      <c r="C537" s="170" t="s">
        <v>522</v>
      </c>
      <c r="D537" s="170" t="s">
        <v>525</v>
      </c>
      <c r="E537" s="170" t="s">
        <v>3607</v>
      </c>
      <c r="F537" s="178" t="s">
        <v>523</v>
      </c>
      <c r="G537" s="179">
        <v>41389</v>
      </c>
      <c r="H537" s="170" t="s">
        <v>524</v>
      </c>
      <c r="I537" s="170" t="s">
        <v>461</v>
      </c>
      <c r="J537" s="170" t="s">
        <v>15</v>
      </c>
      <c r="K537" s="170" t="s">
        <v>16</v>
      </c>
      <c r="L537" s="173">
        <v>638</v>
      </c>
    </row>
    <row r="538" spans="1:12" s="139" customFormat="1" ht="21.75" customHeight="1" x14ac:dyDescent="0.2">
      <c r="A538" s="169" t="s">
        <v>526</v>
      </c>
      <c r="B538" s="170" t="s">
        <v>2215</v>
      </c>
      <c r="C538" s="170" t="s">
        <v>527</v>
      </c>
      <c r="D538" s="170" t="s">
        <v>528</v>
      </c>
      <c r="E538" s="259" t="s">
        <v>2252</v>
      </c>
      <c r="F538" s="178" t="s">
        <v>529</v>
      </c>
      <c r="G538" s="179">
        <v>41411</v>
      </c>
      <c r="H538" s="170" t="s">
        <v>530</v>
      </c>
      <c r="I538" s="170" t="s">
        <v>531</v>
      </c>
      <c r="J538" s="170" t="s">
        <v>179</v>
      </c>
      <c r="K538" s="170" t="s">
        <v>16</v>
      </c>
      <c r="L538" s="173">
        <v>12736.1</v>
      </c>
    </row>
    <row r="539" spans="1:12" s="152" customFormat="1" ht="21.75" customHeight="1" x14ac:dyDescent="0.2">
      <c r="A539" s="169" t="s">
        <v>526</v>
      </c>
      <c r="B539" s="170" t="s">
        <v>21</v>
      </c>
      <c r="C539" s="170" t="s">
        <v>532</v>
      </c>
      <c r="D539" s="170" t="s">
        <v>533</v>
      </c>
      <c r="E539" s="259" t="s">
        <v>2252</v>
      </c>
      <c r="F539" s="178" t="s">
        <v>534</v>
      </c>
      <c r="G539" s="179">
        <v>41407</v>
      </c>
      <c r="H539" s="170" t="s">
        <v>248</v>
      </c>
      <c r="I539" s="170" t="s">
        <v>535</v>
      </c>
      <c r="J539" s="170" t="s">
        <v>536</v>
      </c>
      <c r="K539" s="170" t="s">
        <v>16</v>
      </c>
      <c r="L539" s="173">
        <v>2986.56</v>
      </c>
    </row>
    <row r="540" spans="1:12" s="151" customFormat="1" ht="21.75" customHeight="1" x14ac:dyDescent="0.2">
      <c r="A540" s="169" t="s">
        <v>526</v>
      </c>
      <c r="B540" s="170" t="s">
        <v>2215</v>
      </c>
      <c r="C540" s="170" t="s">
        <v>527</v>
      </c>
      <c r="D540" s="170" t="s">
        <v>3655</v>
      </c>
      <c r="E540" s="259" t="s">
        <v>2252</v>
      </c>
      <c r="F540" s="178" t="s">
        <v>538</v>
      </c>
      <c r="G540" s="179">
        <v>41283</v>
      </c>
      <c r="H540" s="170" t="s">
        <v>539</v>
      </c>
      <c r="I540" s="170" t="s">
        <v>540</v>
      </c>
      <c r="J540" s="170" t="s">
        <v>541</v>
      </c>
      <c r="K540" s="170" t="s">
        <v>16</v>
      </c>
      <c r="L540" s="173">
        <v>4272.25</v>
      </c>
    </row>
    <row r="541" spans="1:12" s="151" customFormat="1" ht="21.75" customHeight="1" x14ac:dyDescent="0.2">
      <c r="A541" s="169" t="s">
        <v>526</v>
      </c>
      <c r="B541" s="170" t="s">
        <v>2215</v>
      </c>
      <c r="C541" s="170" t="s">
        <v>542</v>
      </c>
      <c r="D541" s="170" t="s">
        <v>543</v>
      </c>
      <c r="E541" s="259" t="s">
        <v>2252</v>
      </c>
      <c r="F541" s="178" t="s">
        <v>538</v>
      </c>
      <c r="G541" s="179">
        <v>41283</v>
      </c>
      <c r="H541" s="170" t="s">
        <v>544</v>
      </c>
      <c r="I541" s="170" t="s">
        <v>545</v>
      </c>
      <c r="J541" s="170" t="s">
        <v>15</v>
      </c>
      <c r="K541" s="170" t="s">
        <v>16</v>
      </c>
      <c r="L541" s="173">
        <v>3758.83</v>
      </c>
    </row>
    <row r="542" spans="1:12" s="150" customFormat="1" ht="21.75" customHeight="1" x14ac:dyDescent="0.2">
      <c r="A542" s="169" t="s">
        <v>526</v>
      </c>
      <c r="B542" s="170" t="s">
        <v>2215</v>
      </c>
      <c r="C542" s="170" t="s">
        <v>546</v>
      </c>
      <c r="D542" s="170" t="s">
        <v>547</v>
      </c>
      <c r="E542" s="259" t="s">
        <v>2252</v>
      </c>
      <c r="F542" s="178" t="s">
        <v>538</v>
      </c>
      <c r="G542" s="179">
        <v>41283</v>
      </c>
      <c r="H542" s="170" t="s">
        <v>548</v>
      </c>
      <c r="I542" s="170" t="s">
        <v>549</v>
      </c>
      <c r="J542" s="170" t="s">
        <v>550</v>
      </c>
      <c r="K542" s="170" t="s">
        <v>16</v>
      </c>
      <c r="L542" s="173">
        <v>3335.58</v>
      </c>
    </row>
    <row r="543" spans="1:12" s="139" customFormat="1" ht="21.75" customHeight="1" x14ac:dyDescent="0.2">
      <c r="A543" s="169" t="s">
        <v>526</v>
      </c>
      <c r="B543" s="170" t="s">
        <v>35</v>
      </c>
      <c r="C543" s="170" t="s">
        <v>203</v>
      </c>
      <c r="D543" s="170" t="s">
        <v>551</v>
      </c>
      <c r="E543" s="259" t="s">
        <v>2252</v>
      </c>
      <c r="F543" s="178" t="s">
        <v>552</v>
      </c>
      <c r="G543" s="179">
        <v>41284</v>
      </c>
      <c r="H543" s="170" t="s">
        <v>93</v>
      </c>
      <c r="I543" s="170">
        <v>450</v>
      </c>
      <c r="J543" s="170" t="s">
        <v>553</v>
      </c>
      <c r="K543" s="170" t="s">
        <v>16</v>
      </c>
      <c r="L543" s="173">
        <v>9766.0400000000009</v>
      </c>
    </row>
    <row r="544" spans="1:12" s="139" customFormat="1" ht="21.75" customHeight="1" x14ac:dyDescent="0.2">
      <c r="A544" s="169" t="s">
        <v>526</v>
      </c>
      <c r="B544" s="170" t="s">
        <v>2215</v>
      </c>
      <c r="C544" s="170" t="s">
        <v>554</v>
      </c>
      <c r="D544" s="170" t="s">
        <v>528</v>
      </c>
      <c r="E544" s="259" t="s">
        <v>2252</v>
      </c>
      <c r="F544" s="178" t="s">
        <v>555</v>
      </c>
      <c r="G544" s="179">
        <v>41436</v>
      </c>
      <c r="H544" s="170" t="s">
        <v>13</v>
      </c>
      <c r="I544" s="170" t="s">
        <v>13</v>
      </c>
      <c r="J544" s="170" t="s">
        <v>15</v>
      </c>
      <c r="K544" s="170" t="s">
        <v>16</v>
      </c>
      <c r="L544" s="173">
        <v>15999.9</v>
      </c>
    </row>
    <row r="545" spans="1:12" s="139" customFormat="1" ht="21.75" customHeight="1" x14ac:dyDescent="0.2">
      <c r="A545" s="169" t="s">
        <v>526</v>
      </c>
      <c r="B545" s="170" t="s">
        <v>2215</v>
      </c>
      <c r="C545" s="170" t="s">
        <v>556</v>
      </c>
      <c r="D545" s="170" t="s">
        <v>557</v>
      </c>
      <c r="E545" s="259" t="s">
        <v>2252</v>
      </c>
      <c r="F545" s="178" t="s">
        <v>558</v>
      </c>
      <c r="G545" s="179">
        <v>41337</v>
      </c>
      <c r="H545" s="170" t="s">
        <v>559</v>
      </c>
      <c r="I545" s="170" t="s">
        <v>13</v>
      </c>
      <c r="J545" s="170" t="s">
        <v>15</v>
      </c>
      <c r="K545" s="170" t="s">
        <v>16</v>
      </c>
      <c r="L545" s="173">
        <v>5568</v>
      </c>
    </row>
    <row r="546" spans="1:12" s="139" customFormat="1" ht="21.75" customHeight="1" x14ac:dyDescent="0.2">
      <c r="A546" s="169" t="s">
        <v>63</v>
      </c>
      <c r="B546" s="170" t="s">
        <v>71</v>
      </c>
      <c r="C546" s="170" t="s">
        <v>567</v>
      </c>
      <c r="D546" s="170" t="s">
        <v>568</v>
      </c>
      <c r="E546" s="170" t="s">
        <v>3595</v>
      </c>
      <c r="F546" s="170" t="s">
        <v>569</v>
      </c>
      <c r="G546" s="179">
        <v>41515</v>
      </c>
      <c r="H546" s="170" t="s">
        <v>570</v>
      </c>
      <c r="I546" s="170">
        <v>2013</v>
      </c>
      <c r="J546" s="170" t="s">
        <v>571</v>
      </c>
      <c r="K546" s="170" t="s">
        <v>16</v>
      </c>
      <c r="L546" s="180">
        <v>162900</v>
      </c>
    </row>
    <row r="547" spans="1:12" s="139" customFormat="1" ht="21.75" customHeight="1" x14ac:dyDescent="0.2">
      <c r="A547" s="169" t="s">
        <v>573</v>
      </c>
      <c r="B547" s="170" t="s">
        <v>35</v>
      </c>
      <c r="C547" s="170" t="s">
        <v>492</v>
      </c>
      <c r="D547" s="170" t="s">
        <v>574</v>
      </c>
      <c r="E547" s="170" t="s">
        <v>575</v>
      </c>
      <c r="F547" s="178" t="s">
        <v>576</v>
      </c>
      <c r="G547" s="179">
        <v>41565</v>
      </c>
      <c r="H547" s="170" t="s">
        <v>577</v>
      </c>
      <c r="I547" s="170" t="s">
        <v>578</v>
      </c>
      <c r="J547" s="170" t="s">
        <v>579</v>
      </c>
      <c r="K547" s="170" t="s">
        <v>16</v>
      </c>
      <c r="L547" s="180">
        <v>9153.4</v>
      </c>
    </row>
    <row r="548" spans="1:12" s="139" customFormat="1" ht="21.75" customHeight="1" x14ac:dyDescent="0.2">
      <c r="A548" s="169" t="s">
        <v>622</v>
      </c>
      <c r="B548" s="170" t="s">
        <v>61</v>
      </c>
      <c r="C548" s="170" t="s">
        <v>623</v>
      </c>
      <c r="D548" s="170" t="s">
        <v>624</v>
      </c>
      <c r="E548" s="170" t="s">
        <v>625</v>
      </c>
      <c r="F548" s="170">
        <v>5663</v>
      </c>
      <c r="G548" s="179">
        <v>41505</v>
      </c>
      <c r="H548" s="170" t="s">
        <v>13</v>
      </c>
      <c r="I548" s="170" t="s">
        <v>626</v>
      </c>
      <c r="J548" s="170" t="s">
        <v>15</v>
      </c>
      <c r="K548" s="170" t="s">
        <v>16</v>
      </c>
      <c r="L548" s="173">
        <v>1786.4</v>
      </c>
    </row>
    <row r="549" spans="1:12" s="139" customFormat="1" ht="21.75" customHeight="1" x14ac:dyDescent="0.2">
      <c r="A549" s="169" t="s">
        <v>622</v>
      </c>
      <c r="B549" s="170" t="s">
        <v>35</v>
      </c>
      <c r="C549" s="170" t="s">
        <v>44</v>
      </c>
      <c r="D549" s="170" t="s">
        <v>627</v>
      </c>
      <c r="E549" s="170" t="s">
        <v>625</v>
      </c>
      <c r="F549" s="170">
        <v>5653</v>
      </c>
      <c r="G549" s="179">
        <v>41500</v>
      </c>
      <c r="H549" s="170" t="s">
        <v>93</v>
      </c>
      <c r="I549" s="170" t="s">
        <v>628</v>
      </c>
      <c r="J549" s="170" t="s">
        <v>629</v>
      </c>
      <c r="K549" s="170" t="s">
        <v>16</v>
      </c>
      <c r="L549" s="173">
        <v>7249.9</v>
      </c>
    </row>
    <row r="550" spans="1:12" s="139" customFormat="1" ht="21.75" customHeight="1" x14ac:dyDescent="0.2">
      <c r="A550" s="169" t="s">
        <v>622</v>
      </c>
      <c r="B550" s="170" t="s">
        <v>35</v>
      </c>
      <c r="C550" s="170" t="s">
        <v>39</v>
      </c>
      <c r="D550" s="170" t="s">
        <v>630</v>
      </c>
      <c r="E550" s="170" t="s">
        <v>625</v>
      </c>
      <c r="F550" s="170">
        <v>5653</v>
      </c>
      <c r="G550" s="179">
        <v>41500</v>
      </c>
      <c r="H550" s="170" t="s">
        <v>93</v>
      </c>
      <c r="I550" s="170" t="s">
        <v>631</v>
      </c>
      <c r="J550" s="170" t="s">
        <v>632</v>
      </c>
      <c r="K550" s="170" t="s">
        <v>16</v>
      </c>
      <c r="L550" s="173">
        <v>7499.9</v>
      </c>
    </row>
    <row r="551" spans="1:12" s="139" customFormat="1" ht="21.75" customHeight="1" x14ac:dyDescent="0.2">
      <c r="A551" s="169" t="s">
        <v>622</v>
      </c>
      <c r="B551" s="170" t="s">
        <v>35</v>
      </c>
      <c r="C551" s="170" t="s">
        <v>48</v>
      </c>
      <c r="D551" s="170" t="s">
        <v>627</v>
      </c>
      <c r="E551" s="170" t="s">
        <v>625</v>
      </c>
      <c r="F551" s="170">
        <v>5653</v>
      </c>
      <c r="G551" s="179">
        <v>41500</v>
      </c>
      <c r="H551" s="170" t="s">
        <v>93</v>
      </c>
      <c r="I551" s="170" t="s">
        <v>633</v>
      </c>
      <c r="J551" s="170" t="s">
        <v>634</v>
      </c>
      <c r="K551" s="170" t="s">
        <v>16</v>
      </c>
      <c r="L551" s="173">
        <v>150</v>
      </c>
    </row>
    <row r="552" spans="1:12" s="139" customFormat="1" ht="21.75" customHeight="1" x14ac:dyDescent="0.2">
      <c r="A552" s="169" t="s">
        <v>622</v>
      </c>
      <c r="B552" s="170" t="s">
        <v>35</v>
      </c>
      <c r="C552" s="170" t="s">
        <v>52</v>
      </c>
      <c r="D552" s="170" t="s">
        <v>635</v>
      </c>
      <c r="E552" s="170" t="s">
        <v>625</v>
      </c>
      <c r="F552" s="170">
        <v>5653</v>
      </c>
      <c r="G552" s="179">
        <v>41500</v>
      </c>
      <c r="H552" s="170" t="s">
        <v>93</v>
      </c>
      <c r="I552" s="170" t="s">
        <v>636</v>
      </c>
      <c r="J552" s="170" t="s">
        <v>637</v>
      </c>
      <c r="K552" s="170" t="s">
        <v>16</v>
      </c>
      <c r="L552" s="173">
        <v>100</v>
      </c>
    </row>
    <row r="553" spans="1:12" s="139" customFormat="1" ht="21.75" customHeight="1" x14ac:dyDescent="0.2">
      <c r="A553" s="169" t="s">
        <v>89</v>
      </c>
      <c r="B553" s="170" t="s">
        <v>35</v>
      </c>
      <c r="C553" s="170" t="s">
        <v>36</v>
      </c>
      <c r="D553" s="170" t="s">
        <v>638</v>
      </c>
      <c r="E553" s="170" t="s">
        <v>91</v>
      </c>
      <c r="F553" s="178" t="s">
        <v>639</v>
      </c>
      <c r="G553" s="179">
        <v>41489</v>
      </c>
      <c r="H553" s="170" t="s">
        <v>212</v>
      </c>
      <c r="I553" s="170" t="s">
        <v>640</v>
      </c>
      <c r="J553" s="170" t="s">
        <v>640</v>
      </c>
      <c r="K553" s="170" t="s">
        <v>16</v>
      </c>
      <c r="L553" s="173">
        <v>3248</v>
      </c>
    </row>
    <row r="554" spans="1:12" s="139" customFormat="1" ht="21.75" customHeight="1" x14ac:dyDescent="0.2">
      <c r="A554" s="169" t="s">
        <v>89</v>
      </c>
      <c r="B554" s="170" t="s">
        <v>61</v>
      </c>
      <c r="C554" s="170" t="s">
        <v>641</v>
      </c>
      <c r="D554" s="170" t="s">
        <v>642</v>
      </c>
      <c r="E554" s="170" t="s">
        <v>91</v>
      </c>
      <c r="F554" s="178" t="s">
        <v>643</v>
      </c>
      <c r="G554" s="179">
        <v>41527</v>
      </c>
      <c r="H554" s="170" t="s">
        <v>13</v>
      </c>
      <c r="I554" s="170" t="s">
        <v>260</v>
      </c>
      <c r="J554" s="170" t="s">
        <v>15</v>
      </c>
      <c r="K554" s="170" t="s">
        <v>16</v>
      </c>
      <c r="L554" s="173">
        <v>3456.8</v>
      </c>
    </row>
    <row r="555" spans="1:12" s="139" customFormat="1" ht="21.75" customHeight="1" x14ac:dyDescent="0.2">
      <c r="A555" s="169" t="s">
        <v>644</v>
      </c>
      <c r="B555" s="170" t="s">
        <v>61</v>
      </c>
      <c r="C555" s="170" t="s">
        <v>645</v>
      </c>
      <c r="D555" s="170" t="s">
        <v>646</v>
      </c>
      <c r="E555" s="170" t="s">
        <v>647</v>
      </c>
      <c r="F555" s="178" t="s">
        <v>648</v>
      </c>
      <c r="G555" s="179">
        <v>41527</v>
      </c>
      <c r="H555" s="170" t="s">
        <v>13</v>
      </c>
      <c r="I555" s="170" t="s">
        <v>460</v>
      </c>
      <c r="J555" s="178" t="s">
        <v>15</v>
      </c>
      <c r="K555" s="170" t="s">
        <v>16</v>
      </c>
      <c r="L555" s="173">
        <v>394.4</v>
      </c>
    </row>
    <row r="556" spans="1:12" s="139" customFormat="1" ht="21.75" customHeight="1" x14ac:dyDescent="0.2">
      <c r="A556" s="169" t="s">
        <v>649</v>
      </c>
      <c r="B556" s="170" t="s">
        <v>35</v>
      </c>
      <c r="C556" s="170" t="s">
        <v>116</v>
      </c>
      <c r="D556" s="170" t="s">
        <v>650</v>
      </c>
      <c r="E556" s="170" t="s">
        <v>651</v>
      </c>
      <c r="F556" s="178" t="s">
        <v>652</v>
      </c>
      <c r="G556" s="179">
        <v>41481</v>
      </c>
      <c r="H556" s="170" t="s">
        <v>93</v>
      </c>
      <c r="I556" s="170">
        <v>1105</v>
      </c>
      <c r="J556" s="170" t="s">
        <v>653</v>
      </c>
      <c r="K556" s="170" t="s">
        <v>16</v>
      </c>
      <c r="L556" s="173">
        <v>7682.08</v>
      </c>
    </row>
    <row r="557" spans="1:12" s="139" customFormat="1" ht="21.75" customHeight="1" x14ac:dyDescent="0.2">
      <c r="A557" s="169" t="s">
        <v>649</v>
      </c>
      <c r="B557" s="170" t="s">
        <v>35</v>
      </c>
      <c r="C557" s="170" t="s">
        <v>48</v>
      </c>
      <c r="D557" s="170" t="s">
        <v>654</v>
      </c>
      <c r="E557" s="170" t="s">
        <v>651</v>
      </c>
      <c r="F557" s="178" t="s">
        <v>652</v>
      </c>
      <c r="G557" s="179">
        <v>41481</v>
      </c>
      <c r="H557" s="170" t="s">
        <v>93</v>
      </c>
      <c r="I557" s="170" t="s">
        <v>448</v>
      </c>
      <c r="J557" s="170" t="s">
        <v>655</v>
      </c>
      <c r="K557" s="170" t="s">
        <v>16</v>
      </c>
      <c r="L557" s="173">
        <v>150</v>
      </c>
    </row>
    <row r="558" spans="1:12" s="139" customFormat="1" ht="21.75" customHeight="1" x14ac:dyDescent="0.2">
      <c r="A558" s="169" t="s">
        <v>649</v>
      </c>
      <c r="B558" s="170" t="s">
        <v>35</v>
      </c>
      <c r="C558" s="170" t="s">
        <v>52</v>
      </c>
      <c r="D558" s="170" t="s">
        <v>656</v>
      </c>
      <c r="E558" s="170" t="s">
        <v>651</v>
      </c>
      <c r="F558" s="178" t="s">
        <v>652</v>
      </c>
      <c r="G558" s="179">
        <v>41481</v>
      </c>
      <c r="H558" s="170" t="s">
        <v>93</v>
      </c>
      <c r="I558" s="170" t="s">
        <v>657</v>
      </c>
      <c r="J558" s="170" t="s">
        <v>658</v>
      </c>
      <c r="K558" s="170" t="s">
        <v>16</v>
      </c>
      <c r="L558" s="173">
        <v>100</v>
      </c>
    </row>
    <row r="559" spans="1:12" s="139" customFormat="1" ht="21.75" customHeight="1" x14ac:dyDescent="0.2">
      <c r="A559" s="169" t="s">
        <v>659</v>
      </c>
      <c r="B559" s="170" t="s">
        <v>10</v>
      </c>
      <c r="C559" s="170" t="s">
        <v>660</v>
      </c>
      <c r="D559" s="170" t="s">
        <v>661</v>
      </c>
      <c r="E559" s="170" t="s">
        <v>662</v>
      </c>
      <c r="F559" s="178" t="s">
        <v>663</v>
      </c>
      <c r="G559" s="179">
        <v>41415</v>
      </c>
      <c r="H559" s="170" t="s">
        <v>664</v>
      </c>
      <c r="I559" s="170" t="s">
        <v>665</v>
      </c>
      <c r="J559" s="170" t="s">
        <v>15</v>
      </c>
      <c r="K559" s="170" t="s">
        <v>16</v>
      </c>
      <c r="L559" s="173">
        <v>1484.63</v>
      </c>
    </row>
    <row r="560" spans="1:12" s="139" customFormat="1" ht="21.75" customHeight="1" x14ac:dyDescent="0.2">
      <c r="A560" s="169" t="s">
        <v>95</v>
      </c>
      <c r="B560" s="170" t="s">
        <v>64</v>
      </c>
      <c r="C560" s="170" t="s">
        <v>666</v>
      </c>
      <c r="D560" s="170" t="s">
        <v>122</v>
      </c>
      <c r="E560" s="170" t="s">
        <v>3665</v>
      </c>
      <c r="F560" s="178" t="s">
        <v>667</v>
      </c>
      <c r="G560" s="179">
        <v>41456</v>
      </c>
      <c r="H560" s="170" t="s">
        <v>668</v>
      </c>
      <c r="I560" s="170" t="s">
        <v>669</v>
      </c>
      <c r="J560" s="309" t="s">
        <v>670</v>
      </c>
      <c r="K560" s="170" t="s">
        <v>16</v>
      </c>
      <c r="L560" s="173">
        <v>2328.91</v>
      </c>
    </row>
    <row r="561" spans="1:12" s="139" customFormat="1" ht="21.75" customHeight="1" x14ac:dyDescent="0.2">
      <c r="A561" s="169" t="s">
        <v>126</v>
      </c>
      <c r="B561" s="170" t="s">
        <v>10</v>
      </c>
      <c r="C561" s="170" t="s">
        <v>238</v>
      </c>
      <c r="D561" s="170" t="s">
        <v>673</v>
      </c>
      <c r="E561" s="170" t="s">
        <v>674</v>
      </c>
      <c r="F561" s="178" t="s">
        <v>675</v>
      </c>
      <c r="G561" s="179">
        <v>41564</v>
      </c>
      <c r="H561" s="170"/>
      <c r="I561" s="170"/>
      <c r="J561" s="170"/>
      <c r="K561" s="170" t="s">
        <v>16</v>
      </c>
      <c r="L561" s="173">
        <v>718.04</v>
      </c>
    </row>
    <row r="562" spans="1:12" s="139" customFormat="1" ht="21.75" customHeight="1" x14ac:dyDescent="0.2">
      <c r="A562" s="169" t="s">
        <v>134</v>
      </c>
      <c r="B562" s="170" t="s">
        <v>64</v>
      </c>
      <c r="C562" s="170" t="s">
        <v>676</v>
      </c>
      <c r="D562" s="170" t="s">
        <v>677</v>
      </c>
      <c r="E562" s="170" t="s">
        <v>2180</v>
      </c>
      <c r="F562" s="170" t="s">
        <v>678</v>
      </c>
      <c r="G562" s="179">
        <v>41565</v>
      </c>
      <c r="H562" s="170" t="s">
        <v>679</v>
      </c>
      <c r="I562" s="170" t="s">
        <v>680</v>
      </c>
      <c r="J562" s="309" t="s">
        <v>15</v>
      </c>
      <c r="K562" s="170" t="s">
        <v>16</v>
      </c>
      <c r="L562" s="173">
        <v>1549</v>
      </c>
    </row>
    <row r="563" spans="1:12" s="139" customFormat="1" ht="21.75" customHeight="1" x14ac:dyDescent="0.2">
      <c r="A563" s="169" t="s">
        <v>134</v>
      </c>
      <c r="B563" s="170" t="s">
        <v>64</v>
      </c>
      <c r="C563" s="170" t="s">
        <v>676</v>
      </c>
      <c r="D563" s="170" t="s">
        <v>681</v>
      </c>
      <c r="E563" s="170" t="s">
        <v>2180</v>
      </c>
      <c r="F563" s="170" t="s">
        <v>678</v>
      </c>
      <c r="G563" s="179">
        <v>41565</v>
      </c>
      <c r="H563" s="170" t="s">
        <v>679</v>
      </c>
      <c r="I563" s="170" t="s">
        <v>680</v>
      </c>
      <c r="J563" s="309" t="s">
        <v>15</v>
      </c>
      <c r="K563" s="170" t="s">
        <v>16</v>
      </c>
      <c r="L563" s="173">
        <v>1549</v>
      </c>
    </row>
    <row r="564" spans="1:12" s="139" customFormat="1" ht="21.75" customHeight="1" x14ac:dyDescent="0.2">
      <c r="A564" s="169" t="s">
        <v>134</v>
      </c>
      <c r="B564" s="170" t="s">
        <v>64</v>
      </c>
      <c r="C564" s="170" t="s">
        <v>135</v>
      </c>
      <c r="D564" s="262" t="s">
        <v>3172</v>
      </c>
      <c r="E564" s="170" t="s">
        <v>145</v>
      </c>
      <c r="F564" s="170" t="s">
        <v>678</v>
      </c>
      <c r="G564" s="179">
        <v>41565</v>
      </c>
      <c r="H564" s="170" t="s">
        <v>139</v>
      </c>
      <c r="I564" s="170" t="s">
        <v>3175</v>
      </c>
      <c r="J564" s="309" t="s">
        <v>3176</v>
      </c>
      <c r="K564" s="170" t="s">
        <v>16</v>
      </c>
      <c r="L564" s="173">
        <v>6999</v>
      </c>
    </row>
    <row r="565" spans="1:12" s="150" customFormat="1" ht="21.75" customHeight="1" x14ac:dyDescent="0.2">
      <c r="A565" s="169" t="s">
        <v>134</v>
      </c>
      <c r="B565" s="170" t="s">
        <v>2215</v>
      </c>
      <c r="C565" s="170" t="s">
        <v>682</v>
      </c>
      <c r="D565" s="170" t="s">
        <v>683</v>
      </c>
      <c r="E565" s="170" t="s">
        <v>137</v>
      </c>
      <c r="F565" s="178" t="s">
        <v>684</v>
      </c>
      <c r="G565" s="179">
        <v>41464</v>
      </c>
      <c r="H565" s="170" t="s">
        <v>13</v>
      </c>
      <c r="I565" s="170" t="s">
        <v>685</v>
      </c>
      <c r="J565" s="170" t="s">
        <v>15</v>
      </c>
      <c r="K565" s="170" t="s">
        <v>16</v>
      </c>
      <c r="L565" s="173">
        <v>2673.45</v>
      </c>
    </row>
    <row r="566" spans="1:12" s="139" customFormat="1" ht="21.75" customHeight="1" x14ac:dyDescent="0.2">
      <c r="A566" s="169" t="s">
        <v>134</v>
      </c>
      <c r="B566" s="170" t="s">
        <v>61</v>
      </c>
      <c r="C566" s="170" t="s">
        <v>686</v>
      </c>
      <c r="D566" s="170" t="s">
        <v>3679</v>
      </c>
      <c r="E566" s="170" t="s">
        <v>145</v>
      </c>
      <c r="F566" s="178" t="s">
        <v>687</v>
      </c>
      <c r="G566" s="179">
        <v>41493</v>
      </c>
      <c r="H566" s="170" t="s">
        <v>688</v>
      </c>
      <c r="I566" s="170">
        <v>40515</v>
      </c>
      <c r="J566" s="170" t="s">
        <v>689</v>
      </c>
      <c r="K566" s="170" t="s">
        <v>16</v>
      </c>
      <c r="L566" s="173">
        <v>689</v>
      </c>
    </row>
    <row r="567" spans="1:12" s="139" customFormat="1" ht="21.75" customHeight="1" x14ac:dyDescent="0.2">
      <c r="A567" s="169" t="s">
        <v>134</v>
      </c>
      <c r="B567" s="170" t="s">
        <v>21</v>
      </c>
      <c r="C567" s="170" t="s">
        <v>690</v>
      </c>
      <c r="D567" s="170" t="s">
        <v>691</v>
      </c>
      <c r="E567" s="170" t="s">
        <v>145</v>
      </c>
      <c r="F567" s="178" t="s">
        <v>692</v>
      </c>
      <c r="G567" s="179">
        <v>41484</v>
      </c>
      <c r="H567" s="170" t="s">
        <v>548</v>
      </c>
      <c r="I567" s="170" t="s">
        <v>693</v>
      </c>
      <c r="J567" s="170">
        <v>12112511362</v>
      </c>
      <c r="K567" s="170" t="s">
        <v>16</v>
      </c>
      <c r="L567" s="173">
        <v>1985</v>
      </c>
    </row>
    <row r="568" spans="1:12" s="139" customFormat="1" ht="21.75" customHeight="1" x14ac:dyDescent="0.2">
      <c r="A568" s="169" t="s">
        <v>134</v>
      </c>
      <c r="B568" s="170" t="s">
        <v>21</v>
      </c>
      <c r="C568" s="170" t="s">
        <v>695</v>
      </c>
      <c r="D568" s="170" t="s">
        <v>696</v>
      </c>
      <c r="E568" s="170" t="s">
        <v>145</v>
      </c>
      <c r="F568" s="178" t="s">
        <v>697</v>
      </c>
      <c r="G568" s="179">
        <v>41624</v>
      </c>
      <c r="H568" s="170" t="s">
        <v>698</v>
      </c>
      <c r="I568" s="170" t="s">
        <v>699</v>
      </c>
      <c r="J568" s="170" t="s">
        <v>15</v>
      </c>
      <c r="K568" s="170" t="s">
        <v>16</v>
      </c>
      <c r="L568" s="173">
        <v>6032</v>
      </c>
    </row>
    <row r="569" spans="1:12" s="139" customFormat="1" ht="21.75" customHeight="1" x14ac:dyDescent="0.2">
      <c r="A569" s="169" t="s">
        <v>170</v>
      </c>
      <c r="B569" s="170" t="s">
        <v>21</v>
      </c>
      <c r="C569" s="170" t="s">
        <v>701</v>
      </c>
      <c r="D569" s="170" t="s">
        <v>702</v>
      </c>
      <c r="E569" s="170" t="s">
        <v>3604</v>
      </c>
      <c r="F569" s="178" t="s">
        <v>703</v>
      </c>
      <c r="G569" s="179">
        <v>41492</v>
      </c>
      <c r="H569" s="170" t="s">
        <v>548</v>
      </c>
      <c r="I569" s="170" t="s">
        <v>704</v>
      </c>
      <c r="J569" s="170" t="s">
        <v>15</v>
      </c>
      <c r="K569" s="170" t="s">
        <v>16</v>
      </c>
      <c r="L569" s="173">
        <v>816.34</v>
      </c>
    </row>
    <row r="570" spans="1:12" s="139" customFormat="1" ht="21.75" customHeight="1" x14ac:dyDescent="0.2">
      <c r="A570" s="169" t="s">
        <v>170</v>
      </c>
      <c r="B570" s="170" t="s">
        <v>21</v>
      </c>
      <c r="C570" s="170" t="s">
        <v>701</v>
      </c>
      <c r="D570" s="170" t="s">
        <v>705</v>
      </c>
      <c r="E570" s="170" t="s">
        <v>3604</v>
      </c>
      <c r="F570" s="178" t="s">
        <v>703</v>
      </c>
      <c r="G570" s="179">
        <v>41492</v>
      </c>
      <c r="H570" s="170" t="s">
        <v>548</v>
      </c>
      <c r="I570" s="170" t="s">
        <v>704</v>
      </c>
      <c r="J570" s="170" t="s">
        <v>15</v>
      </c>
      <c r="K570" s="170" t="s">
        <v>16</v>
      </c>
      <c r="L570" s="173">
        <v>816.34</v>
      </c>
    </row>
    <row r="571" spans="1:12" s="139" customFormat="1" ht="21.75" customHeight="1" x14ac:dyDescent="0.2">
      <c r="A571" s="169" t="s">
        <v>170</v>
      </c>
      <c r="B571" s="170" t="s">
        <v>21</v>
      </c>
      <c r="C571" s="170" t="s">
        <v>701</v>
      </c>
      <c r="D571" s="170" t="s">
        <v>706</v>
      </c>
      <c r="E571" s="170" t="s">
        <v>3604</v>
      </c>
      <c r="F571" s="178" t="s">
        <v>703</v>
      </c>
      <c r="G571" s="179">
        <v>41492</v>
      </c>
      <c r="H571" s="170" t="s">
        <v>548</v>
      </c>
      <c r="I571" s="170" t="s">
        <v>704</v>
      </c>
      <c r="J571" s="170" t="s">
        <v>15</v>
      </c>
      <c r="K571" s="170" t="s">
        <v>16</v>
      </c>
      <c r="L571" s="173">
        <v>816.34</v>
      </c>
    </row>
    <row r="572" spans="1:12" s="153" customFormat="1" ht="21.75" customHeight="1" x14ac:dyDescent="0.15">
      <c r="A572" s="169" t="s">
        <v>170</v>
      </c>
      <c r="B572" s="170" t="s">
        <v>71</v>
      </c>
      <c r="C572" s="170" t="s">
        <v>707</v>
      </c>
      <c r="D572" s="170" t="s">
        <v>708</v>
      </c>
      <c r="E572" s="170" t="s">
        <v>3604</v>
      </c>
      <c r="F572" s="178" t="s">
        <v>709</v>
      </c>
      <c r="G572" s="179">
        <v>41512</v>
      </c>
      <c r="H572" s="170" t="s">
        <v>75</v>
      </c>
      <c r="I572" s="170">
        <v>1999</v>
      </c>
      <c r="J572" s="170" t="s">
        <v>710</v>
      </c>
      <c r="K572" s="170" t="s">
        <v>77</v>
      </c>
      <c r="L572" s="173">
        <v>160000</v>
      </c>
    </row>
    <row r="573" spans="1:12" s="153" customFormat="1" ht="21.75" customHeight="1" x14ac:dyDescent="0.15">
      <c r="A573" s="169" t="s">
        <v>170</v>
      </c>
      <c r="B573" s="170" t="s">
        <v>21</v>
      </c>
      <c r="C573" s="170" t="s">
        <v>319</v>
      </c>
      <c r="D573" s="170" t="s">
        <v>711</v>
      </c>
      <c r="E573" s="170" t="s">
        <v>3604</v>
      </c>
      <c r="F573" s="178" t="s">
        <v>712</v>
      </c>
      <c r="G573" s="179">
        <v>41444</v>
      </c>
      <c r="H573" s="170" t="s">
        <v>713</v>
      </c>
      <c r="I573" s="170" t="s">
        <v>714</v>
      </c>
      <c r="J573" s="170" t="s">
        <v>15</v>
      </c>
      <c r="K573" s="170" t="s">
        <v>16</v>
      </c>
      <c r="L573" s="173">
        <v>1018.66</v>
      </c>
    </row>
    <row r="574" spans="1:12" s="150" customFormat="1" ht="21.75" customHeight="1" x14ac:dyDescent="0.2">
      <c r="A574" s="169" t="s">
        <v>2071</v>
      </c>
      <c r="B574" s="170" t="s">
        <v>35</v>
      </c>
      <c r="C574" s="170" t="s">
        <v>116</v>
      </c>
      <c r="D574" s="170" t="s">
        <v>723</v>
      </c>
      <c r="E574" s="170" t="s">
        <v>3599</v>
      </c>
      <c r="F574" s="170">
        <v>5611</v>
      </c>
      <c r="G574" s="179">
        <v>41481</v>
      </c>
      <c r="H574" s="170" t="s">
        <v>93</v>
      </c>
      <c r="I574" s="170" t="s">
        <v>724</v>
      </c>
      <c r="J574" s="170" t="s">
        <v>725</v>
      </c>
      <c r="K574" s="170" t="s">
        <v>16</v>
      </c>
      <c r="L574" s="173">
        <v>7682.08</v>
      </c>
    </row>
    <row r="575" spans="1:12" s="150" customFormat="1" ht="21.75" customHeight="1" x14ac:dyDescent="0.2">
      <c r="A575" s="169" t="s">
        <v>2071</v>
      </c>
      <c r="B575" s="170" t="s">
        <v>35</v>
      </c>
      <c r="C575" s="170" t="s">
        <v>48</v>
      </c>
      <c r="D575" s="170" t="s">
        <v>726</v>
      </c>
      <c r="E575" s="170" t="s">
        <v>3599</v>
      </c>
      <c r="F575" s="170">
        <v>5611</v>
      </c>
      <c r="G575" s="179">
        <v>41481</v>
      </c>
      <c r="H575" s="170" t="s">
        <v>93</v>
      </c>
      <c r="I575" s="170" t="s">
        <v>448</v>
      </c>
      <c r="J575" s="170" t="s">
        <v>727</v>
      </c>
      <c r="K575" s="170" t="s">
        <v>16</v>
      </c>
      <c r="L575" s="173">
        <v>150</v>
      </c>
    </row>
    <row r="576" spans="1:12" s="139" customFormat="1" ht="21.75" customHeight="1" x14ac:dyDescent="0.2">
      <c r="A576" s="169" t="s">
        <v>202</v>
      </c>
      <c r="B576" s="170" t="s">
        <v>35</v>
      </c>
      <c r="C576" s="170" t="s">
        <v>52</v>
      </c>
      <c r="D576" s="170" t="s">
        <v>728</v>
      </c>
      <c r="E576" s="170" t="s">
        <v>205</v>
      </c>
      <c r="F576" s="170">
        <v>5611</v>
      </c>
      <c r="G576" s="179">
        <v>41481</v>
      </c>
      <c r="H576" s="170" t="s">
        <v>93</v>
      </c>
      <c r="I576" s="170" t="s">
        <v>729</v>
      </c>
      <c r="J576" s="170" t="s">
        <v>730</v>
      </c>
      <c r="K576" s="170" t="s">
        <v>16</v>
      </c>
      <c r="L576" s="173">
        <v>100</v>
      </c>
    </row>
    <row r="577" spans="1:12" s="150" customFormat="1" ht="21.75" customHeight="1" x14ac:dyDescent="0.2">
      <c r="A577" s="169" t="s">
        <v>250</v>
      </c>
      <c r="B577" s="170" t="s">
        <v>35</v>
      </c>
      <c r="C577" s="170" t="s">
        <v>743</v>
      </c>
      <c r="D577" s="170" t="s">
        <v>801</v>
      </c>
      <c r="E577" s="170" t="s">
        <v>3155</v>
      </c>
      <c r="F577" s="178" t="s">
        <v>802</v>
      </c>
      <c r="G577" s="179">
        <v>41401</v>
      </c>
      <c r="H577" s="170" t="s">
        <v>747</v>
      </c>
      <c r="I577" s="170" t="s">
        <v>803</v>
      </c>
      <c r="J577" s="170" t="s">
        <v>15</v>
      </c>
      <c r="K577" s="170" t="s">
        <v>16</v>
      </c>
      <c r="L577" s="173">
        <v>2303.7600000000002</v>
      </c>
    </row>
    <row r="578" spans="1:12" s="150" customFormat="1" ht="21.75" customHeight="1" x14ac:dyDescent="0.2">
      <c r="A578" s="169" t="s">
        <v>264</v>
      </c>
      <c r="B578" s="170" t="s">
        <v>10</v>
      </c>
      <c r="C578" s="170" t="s">
        <v>715</v>
      </c>
      <c r="D578" s="170" t="s">
        <v>804</v>
      </c>
      <c r="E578" s="170" t="s">
        <v>3157</v>
      </c>
      <c r="F578" s="178" t="s">
        <v>805</v>
      </c>
      <c r="G578" s="179">
        <v>41415</v>
      </c>
      <c r="H578" s="170" t="s">
        <v>806</v>
      </c>
      <c r="I578" s="170" t="s">
        <v>807</v>
      </c>
      <c r="J578" s="170" t="s">
        <v>15</v>
      </c>
      <c r="K578" s="170" t="s">
        <v>16</v>
      </c>
      <c r="L578" s="173">
        <v>1454.64</v>
      </c>
    </row>
    <row r="579" spans="1:12" s="139" customFormat="1" ht="21.75" customHeight="1" x14ac:dyDescent="0.2">
      <c r="A579" s="169" t="s">
        <v>264</v>
      </c>
      <c r="B579" s="170" t="s">
        <v>10</v>
      </c>
      <c r="C579" s="170" t="s">
        <v>808</v>
      </c>
      <c r="D579" s="170" t="s">
        <v>809</v>
      </c>
      <c r="E579" s="170" t="s">
        <v>3157</v>
      </c>
      <c r="F579" s="178" t="s">
        <v>810</v>
      </c>
      <c r="G579" s="179">
        <v>41415</v>
      </c>
      <c r="H579" s="170" t="s">
        <v>82</v>
      </c>
      <c r="I579" s="170" t="s">
        <v>811</v>
      </c>
      <c r="J579" s="170" t="s">
        <v>15</v>
      </c>
      <c r="K579" s="170" t="s">
        <v>16</v>
      </c>
      <c r="L579" s="173">
        <v>738.92</v>
      </c>
    </row>
    <row r="580" spans="1:12" s="139" customFormat="1" ht="21.75" customHeight="1" x14ac:dyDescent="0.2">
      <c r="A580" s="169" t="s">
        <v>264</v>
      </c>
      <c r="B580" s="170" t="s">
        <v>10</v>
      </c>
      <c r="C580" s="170" t="s">
        <v>808</v>
      </c>
      <c r="D580" s="170" t="s">
        <v>812</v>
      </c>
      <c r="E580" s="170" t="s">
        <v>3157</v>
      </c>
      <c r="F580" s="178" t="s">
        <v>810</v>
      </c>
      <c r="G580" s="179">
        <v>41415</v>
      </c>
      <c r="H580" s="170" t="s">
        <v>82</v>
      </c>
      <c r="I580" s="170" t="s">
        <v>811</v>
      </c>
      <c r="J580" s="170" t="s">
        <v>15</v>
      </c>
      <c r="K580" s="170" t="s">
        <v>16</v>
      </c>
      <c r="L580" s="173">
        <v>738.92</v>
      </c>
    </row>
    <row r="581" spans="1:12" s="139" customFormat="1" ht="21.75" customHeight="1" x14ac:dyDescent="0.2">
      <c r="A581" s="169" t="s">
        <v>264</v>
      </c>
      <c r="B581" s="170" t="s">
        <v>10</v>
      </c>
      <c r="C581" s="170" t="s">
        <v>808</v>
      </c>
      <c r="D581" s="170" t="s">
        <v>813</v>
      </c>
      <c r="E581" s="170" t="s">
        <v>3157</v>
      </c>
      <c r="F581" s="178" t="s">
        <v>810</v>
      </c>
      <c r="G581" s="179">
        <v>41415</v>
      </c>
      <c r="H581" s="170" t="s">
        <v>82</v>
      </c>
      <c r="I581" s="170" t="s">
        <v>811</v>
      </c>
      <c r="J581" s="170" t="s">
        <v>15</v>
      </c>
      <c r="K581" s="170" t="s">
        <v>16</v>
      </c>
      <c r="L581" s="173">
        <v>738.92</v>
      </c>
    </row>
    <row r="582" spans="1:12" s="154" customFormat="1" ht="21.75" customHeight="1" x14ac:dyDescent="0.25">
      <c r="A582" s="169" t="s">
        <v>264</v>
      </c>
      <c r="B582" s="170" t="s">
        <v>71</v>
      </c>
      <c r="C582" s="170" t="s">
        <v>72</v>
      </c>
      <c r="D582" s="170" t="s">
        <v>814</v>
      </c>
      <c r="E582" s="170" t="s">
        <v>3157</v>
      </c>
      <c r="F582" s="178" t="s">
        <v>815</v>
      </c>
      <c r="G582" s="179">
        <v>41534</v>
      </c>
      <c r="H582" s="170" t="s">
        <v>816</v>
      </c>
      <c r="I582" s="170">
        <v>2013</v>
      </c>
      <c r="J582" s="170" t="s">
        <v>817</v>
      </c>
      <c r="K582" s="170" t="s">
        <v>16</v>
      </c>
      <c r="L582" s="173">
        <v>580800</v>
      </c>
    </row>
    <row r="583" spans="1:12" s="139" customFormat="1" ht="21.75" customHeight="1" x14ac:dyDescent="0.2">
      <c r="A583" s="169" t="s">
        <v>264</v>
      </c>
      <c r="B583" s="170" t="s">
        <v>71</v>
      </c>
      <c r="C583" s="170" t="s">
        <v>72</v>
      </c>
      <c r="D583" s="170" t="s">
        <v>818</v>
      </c>
      <c r="E583" s="170" t="s">
        <v>3157</v>
      </c>
      <c r="F583" s="178" t="s">
        <v>819</v>
      </c>
      <c r="G583" s="179">
        <v>41534</v>
      </c>
      <c r="H583" s="170" t="s">
        <v>816</v>
      </c>
      <c r="I583" s="170">
        <v>2013</v>
      </c>
      <c r="J583" s="170" t="s">
        <v>820</v>
      </c>
      <c r="K583" s="170" t="s">
        <v>16</v>
      </c>
      <c r="L583" s="173">
        <v>580800</v>
      </c>
    </row>
    <row r="584" spans="1:12" s="150" customFormat="1" ht="21.75" customHeight="1" x14ac:dyDescent="0.2">
      <c r="A584" s="169" t="s">
        <v>264</v>
      </c>
      <c r="B584" s="170" t="s">
        <v>71</v>
      </c>
      <c r="C584" s="170" t="s">
        <v>72</v>
      </c>
      <c r="D584" s="170" t="s">
        <v>821</v>
      </c>
      <c r="E584" s="170" t="s">
        <v>3157</v>
      </c>
      <c r="F584" s="178" t="s">
        <v>822</v>
      </c>
      <c r="G584" s="179">
        <v>41534</v>
      </c>
      <c r="H584" s="170" t="s">
        <v>816</v>
      </c>
      <c r="I584" s="170">
        <v>2013</v>
      </c>
      <c r="J584" s="170" t="s">
        <v>817</v>
      </c>
      <c r="K584" s="170" t="s">
        <v>16</v>
      </c>
      <c r="L584" s="173">
        <v>580800</v>
      </c>
    </row>
    <row r="585" spans="1:12" s="150" customFormat="1" ht="21.75" customHeight="1" x14ac:dyDescent="0.2">
      <c r="A585" s="169" t="s">
        <v>264</v>
      </c>
      <c r="B585" s="170" t="s">
        <v>71</v>
      </c>
      <c r="C585" s="170" t="s">
        <v>72</v>
      </c>
      <c r="D585" s="170" t="s">
        <v>823</v>
      </c>
      <c r="E585" s="170" t="s">
        <v>3157</v>
      </c>
      <c r="F585" s="178" t="s">
        <v>824</v>
      </c>
      <c r="G585" s="179">
        <v>41534</v>
      </c>
      <c r="H585" s="170" t="s">
        <v>816</v>
      </c>
      <c r="I585" s="170">
        <v>2013</v>
      </c>
      <c r="J585" s="170" t="s">
        <v>825</v>
      </c>
      <c r="K585" s="170" t="s">
        <v>16</v>
      </c>
      <c r="L585" s="173">
        <v>580800</v>
      </c>
    </row>
    <row r="586" spans="1:12" s="150" customFormat="1" ht="21.75" customHeight="1" x14ac:dyDescent="0.2">
      <c r="A586" s="169" t="s">
        <v>264</v>
      </c>
      <c r="B586" s="170" t="s">
        <v>71</v>
      </c>
      <c r="C586" s="170" t="s">
        <v>72</v>
      </c>
      <c r="D586" s="170" t="s">
        <v>826</v>
      </c>
      <c r="E586" s="170" t="s">
        <v>3157</v>
      </c>
      <c r="F586" s="178" t="s">
        <v>827</v>
      </c>
      <c r="G586" s="179">
        <v>41534</v>
      </c>
      <c r="H586" s="170" t="s">
        <v>816</v>
      </c>
      <c r="I586" s="170">
        <v>2013</v>
      </c>
      <c r="J586" s="170" t="s">
        <v>828</v>
      </c>
      <c r="K586" s="170" t="s">
        <v>16</v>
      </c>
      <c r="L586" s="173">
        <v>580800</v>
      </c>
    </row>
    <row r="587" spans="1:12" s="150" customFormat="1" ht="21.75" customHeight="1" x14ac:dyDescent="0.2">
      <c r="A587" s="169" t="s">
        <v>264</v>
      </c>
      <c r="B587" s="170" t="s">
        <v>71</v>
      </c>
      <c r="C587" s="170" t="s">
        <v>72</v>
      </c>
      <c r="D587" s="170" t="s">
        <v>829</v>
      </c>
      <c r="E587" s="170" t="s">
        <v>3157</v>
      </c>
      <c r="F587" s="178" t="s">
        <v>830</v>
      </c>
      <c r="G587" s="179">
        <v>41534</v>
      </c>
      <c r="H587" s="170" t="s">
        <v>816</v>
      </c>
      <c r="I587" s="170">
        <v>2013</v>
      </c>
      <c r="J587" s="170" t="s">
        <v>831</v>
      </c>
      <c r="K587" s="170" t="s">
        <v>16</v>
      </c>
      <c r="L587" s="173">
        <v>580800</v>
      </c>
    </row>
    <row r="588" spans="1:12" s="139" customFormat="1" ht="21.75" customHeight="1" x14ac:dyDescent="0.2">
      <c r="A588" s="169" t="s">
        <v>264</v>
      </c>
      <c r="B588" s="170" t="s">
        <v>71</v>
      </c>
      <c r="C588" s="170" t="s">
        <v>72</v>
      </c>
      <c r="D588" s="170" t="s">
        <v>832</v>
      </c>
      <c r="E588" s="170" t="s">
        <v>3157</v>
      </c>
      <c r="F588" s="178" t="s">
        <v>833</v>
      </c>
      <c r="G588" s="179">
        <v>41534</v>
      </c>
      <c r="H588" s="170" t="s">
        <v>816</v>
      </c>
      <c r="I588" s="170">
        <v>2013</v>
      </c>
      <c r="J588" s="170" t="s">
        <v>834</v>
      </c>
      <c r="K588" s="170" t="s">
        <v>16</v>
      </c>
      <c r="L588" s="173">
        <v>580800</v>
      </c>
    </row>
    <row r="589" spans="1:12" s="139" customFormat="1" ht="21.75" customHeight="1" x14ac:dyDescent="0.2">
      <c r="A589" s="169" t="s">
        <v>264</v>
      </c>
      <c r="B589" s="170" t="s">
        <v>2211</v>
      </c>
      <c r="C589" s="170" t="s">
        <v>835</v>
      </c>
      <c r="D589" s="170" t="s">
        <v>836</v>
      </c>
      <c r="E589" s="170" t="s">
        <v>3157</v>
      </c>
      <c r="F589" s="178" t="s">
        <v>837</v>
      </c>
      <c r="G589" s="179">
        <v>41607</v>
      </c>
      <c r="H589" s="170" t="s">
        <v>838</v>
      </c>
      <c r="I589" s="170" t="s">
        <v>839</v>
      </c>
      <c r="J589" s="170" t="s">
        <v>840</v>
      </c>
      <c r="K589" s="170" t="s">
        <v>16</v>
      </c>
      <c r="L589" s="173">
        <v>70000</v>
      </c>
    </row>
    <row r="590" spans="1:12" s="139" customFormat="1" ht="21.75" customHeight="1" x14ac:dyDescent="0.2">
      <c r="A590" s="169" t="s">
        <v>264</v>
      </c>
      <c r="B590" s="170" t="s">
        <v>2211</v>
      </c>
      <c r="C590" s="170" t="s">
        <v>835</v>
      </c>
      <c r="D590" s="170" t="s">
        <v>841</v>
      </c>
      <c r="E590" s="170" t="s">
        <v>3157</v>
      </c>
      <c r="F590" s="178" t="s">
        <v>837</v>
      </c>
      <c r="G590" s="179">
        <v>41607</v>
      </c>
      <c r="H590" s="170" t="s">
        <v>838</v>
      </c>
      <c r="I590" s="170" t="s">
        <v>839</v>
      </c>
      <c r="J590" s="170" t="s">
        <v>842</v>
      </c>
      <c r="K590" s="170" t="s">
        <v>16</v>
      </c>
      <c r="L590" s="173">
        <v>70000</v>
      </c>
    </row>
    <row r="591" spans="1:12" s="139" customFormat="1" ht="21.75" customHeight="1" x14ac:dyDescent="0.2">
      <c r="A591" s="169" t="s">
        <v>264</v>
      </c>
      <c r="B591" s="170" t="s">
        <v>2211</v>
      </c>
      <c r="C591" s="170" t="s">
        <v>835</v>
      </c>
      <c r="D591" s="170" t="s">
        <v>843</v>
      </c>
      <c r="E591" s="170" t="s">
        <v>3157</v>
      </c>
      <c r="F591" s="178" t="s">
        <v>837</v>
      </c>
      <c r="G591" s="179">
        <v>41607</v>
      </c>
      <c r="H591" s="170" t="s">
        <v>838</v>
      </c>
      <c r="I591" s="170" t="s">
        <v>839</v>
      </c>
      <c r="J591" s="170" t="s">
        <v>844</v>
      </c>
      <c r="K591" s="170" t="s">
        <v>16</v>
      </c>
      <c r="L591" s="173">
        <v>70000</v>
      </c>
    </row>
    <row r="592" spans="1:12" s="139" customFormat="1" ht="21.75" customHeight="1" x14ac:dyDescent="0.2">
      <c r="A592" s="169" t="s">
        <v>264</v>
      </c>
      <c r="B592" s="170" t="s">
        <v>2211</v>
      </c>
      <c r="C592" s="170" t="s">
        <v>835</v>
      </c>
      <c r="D592" s="170"/>
      <c r="E592" s="170" t="s">
        <v>3157</v>
      </c>
      <c r="F592" s="178" t="s">
        <v>837</v>
      </c>
      <c r="G592" s="179">
        <v>41607</v>
      </c>
      <c r="H592" s="170"/>
      <c r="I592" s="170"/>
      <c r="J592" s="170"/>
      <c r="K592" s="170" t="s">
        <v>16</v>
      </c>
      <c r="L592" s="173">
        <v>11000</v>
      </c>
    </row>
    <row r="593" spans="1:12" s="139" customFormat="1" ht="21.75" customHeight="1" x14ac:dyDescent="0.2">
      <c r="A593" s="169" t="s">
        <v>845</v>
      </c>
      <c r="B593" s="170" t="s">
        <v>61</v>
      </c>
      <c r="C593" s="181" t="s">
        <v>251</v>
      </c>
      <c r="D593" s="170" t="s">
        <v>846</v>
      </c>
      <c r="E593" s="170" t="s">
        <v>847</v>
      </c>
      <c r="F593" s="178" t="s">
        <v>848</v>
      </c>
      <c r="G593" s="179">
        <v>41442</v>
      </c>
      <c r="H593" s="170" t="s">
        <v>83</v>
      </c>
      <c r="I593" s="170" t="s">
        <v>849</v>
      </c>
      <c r="J593" s="170" t="s">
        <v>15</v>
      </c>
      <c r="K593" s="170" t="s">
        <v>16</v>
      </c>
      <c r="L593" s="173">
        <v>3712</v>
      </c>
    </row>
    <row r="594" spans="1:12" s="139" customFormat="1" ht="21.75" customHeight="1" x14ac:dyDescent="0.2">
      <c r="A594" s="169" t="s">
        <v>845</v>
      </c>
      <c r="B594" s="170" t="s">
        <v>35</v>
      </c>
      <c r="C594" s="170" t="s">
        <v>511</v>
      </c>
      <c r="D594" s="170" t="s">
        <v>723</v>
      </c>
      <c r="E594" s="170" t="s">
        <v>847</v>
      </c>
      <c r="F594" s="178" t="s">
        <v>857</v>
      </c>
      <c r="G594" s="179">
        <v>41500</v>
      </c>
      <c r="H594" s="170" t="s">
        <v>858</v>
      </c>
      <c r="I594" s="170"/>
      <c r="J594" s="170"/>
      <c r="K594" s="170" t="s">
        <v>16</v>
      </c>
      <c r="L594" s="173">
        <v>15000</v>
      </c>
    </row>
    <row r="595" spans="1:12" s="139" customFormat="1" ht="21.75" customHeight="1" x14ac:dyDescent="0.2">
      <c r="A595" s="169" t="s">
        <v>845</v>
      </c>
      <c r="B595" s="170" t="s">
        <v>35</v>
      </c>
      <c r="C595" s="170" t="s">
        <v>511</v>
      </c>
      <c r="D595" s="170" t="s">
        <v>723</v>
      </c>
      <c r="E595" s="170" t="s">
        <v>847</v>
      </c>
      <c r="F595" s="178" t="s">
        <v>857</v>
      </c>
      <c r="G595" s="179">
        <v>41500</v>
      </c>
      <c r="H595" s="170" t="s">
        <v>858</v>
      </c>
      <c r="I595" s="170"/>
      <c r="J595" s="170"/>
      <c r="K595" s="170" t="s">
        <v>16</v>
      </c>
      <c r="L595" s="173">
        <v>15000</v>
      </c>
    </row>
    <row r="596" spans="1:12" s="139" customFormat="1" ht="21.75" customHeight="1" x14ac:dyDescent="0.2">
      <c r="A596" s="169" t="s">
        <v>845</v>
      </c>
      <c r="B596" s="170" t="s">
        <v>35</v>
      </c>
      <c r="C596" s="170" t="s">
        <v>511</v>
      </c>
      <c r="D596" s="170" t="s">
        <v>723</v>
      </c>
      <c r="E596" s="170" t="s">
        <v>847</v>
      </c>
      <c r="F596" s="178" t="s">
        <v>857</v>
      </c>
      <c r="G596" s="179">
        <v>41500</v>
      </c>
      <c r="H596" s="170" t="s">
        <v>858</v>
      </c>
      <c r="I596" s="170"/>
      <c r="J596" s="170"/>
      <c r="K596" s="170" t="s">
        <v>16</v>
      </c>
      <c r="L596" s="173">
        <v>15000</v>
      </c>
    </row>
    <row r="597" spans="1:12" s="139" customFormat="1" ht="21.75" customHeight="1" x14ac:dyDescent="0.2">
      <c r="A597" s="169" t="s">
        <v>845</v>
      </c>
      <c r="B597" s="170" t="s">
        <v>35</v>
      </c>
      <c r="C597" s="170" t="s">
        <v>511</v>
      </c>
      <c r="D597" s="170" t="s">
        <v>723</v>
      </c>
      <c r="E597" s="170" t="s">
        <v>847</v>
      </c>
      <c r="F597" s="178" t="s">
        <v>857</v>
      </c>
      <c r="G597" s="179">
        <v>41500</v>
      </c>
      <c r="H597" s="170" t="s">
        <v>858</v>
      </c>
      <c r="I597" s="170"/>
      <c r="J597" s="170"/>
      <c r="K597" s="170" t="s">
        <v>16</v>
      </c>
      <c r="L597" s="173">
        <v>15000</v>
      </c>
    </row>
    <row r="598" spans="1:12" s="139" customFormat="1" ht="21.75" customHeight="1" x14ac:dyDescent="0.2">
      <c r="A598" s="169" t="s">
        <v>845</v>
      </c>
      <c r="B598" s="170" t="s">
        <v>35</v>
      </c>
      <c r="C598" s="170" t="s">
        <v>511</v>
      </c>
      <c r="D598" s="170" t="s">
        <v>723</v>
      </c>
      <c r="E598" s="170" t="s">
        <v>847</v>
      </c>
      <c r="F598" s="178" t="s">
        <v>857</v>
      </c>
      <c r="G598" s="179">
        <v>41500</v>
      </c>
      <c r="H598" s="170" t="s">
        <v>858</v>
      </c>
      <c r="I598" s="170"/>
      <c r="J598" s="170"/>
      <c r="K598" s="170" t="s">
        <v>16</v>
      </c>
      <c r="L598" s="173">
        <v>15000</v>
      </c>
    </row>
    <row r="599" spans="1:12" s="139" customFormat="1" ht="21.75" customHeight="1" x14ac:dyDescent="0.2">
      <c r="A599" s="169" t="s">
        <v>288</v>
      </c>
      <c r="B599" s="170" t="s">
        <v>2215</v>
      </c>
      <c r="C599" s="170" t="s">
        <v>863</v>
      </c>
      <c r="D599" s="170" t="s">
        <v>864</v>
      </c>
      <c r="E599" s="170" t="s">
        <v>2121</v>
      </c>
      <c r="F599" s="178" t="s">
        <v>865</v>
      </c>
      <c r="G599" s="179">
        <v>41415</v>
      </c>
      <c r="H599" s="170" t="s">
        <v>82</v>
      </c>
      <c r="I599" s="170" t="s">
        <v>13</v>
      </c>
      <c r="J599" s="170" t="s">
        <v>15</v>
      </c>
      <c r="K599" s="170" t="s">
        <v>16</v>
      </c>
      <c r="L599" s="173">
        <v>541.72</v>
      </c>
    </row>
    <row r="600" spans="1:12" s="139" customFormat="1" ht="21.75" customHeight="1" x14ac:dyDescent="0.2">
      <c r="A600" s="169" t="s">
        <v>288</v>
      </c>
      <c r="B600" s="170" t="s">
        <v>2215</v>
      </c>
      <c r="C600" s="170" t="s">
        <v>866</v>
      </c>
      <c r="D600" s="170" t="s">
        <v>867</v>
      </c>
      <c r="E600" s="170" t="s">
        <v>2121</v>
      </c>
      <c r="F600" s="178" t="s">
        <v>865</v>
      </c>
      <c r="G600" s="179">
        <v>41415</v>
      </c>
      <c r="H600" s="170" t="s">
        <v>13</v>
      </c>
      <c r="I600" s="170" t="s">
        <v>868</v>
      </c>
      <c r="J600" s="170" t="s">
        <v>15</v>
      </c>
      <c r="K600" s="170" t="s">
        <v>16</v>
      </c>
      <c r="L600" s="173">
        <v>1003.4</v>
      </c>
    </row>
    <row r="601" spans="1:12" s="139" customFormat="1" ht="21.75" customHeight="1" x14ac:dyDescent="0.2">
      <c r="A601" s="169" t="s">
        <v>288</v>
      </c>
      <c r="B601" s="170" t="s">
        <v>21</v>
      </c>
      <c r="C601" s="170" t="s">
        <v>319</v>
      </c>
      <c r="D601" s="170" t="s">
        <v>320</v>
      </c>
      <c r="E601" s="170" t="s">
        <v>2121</v>
      </c>
      <c r="F601" s="178" t="s">
        <v>869</v>
      </c>
      <c r="G601" s="179">
        <v>41588</v>
      </c>
      <c r="H601" s="170" t="s">
        <v>548</v>
      </c>
      <c r="I601" s="170" t="s">
        <v>870</v>
      </c>
      <c r="J601" s="170" t="s">
        <v>871</v>
      </c>
      <c r="K601" s="170" t="s">
        <v>16</v>
      </c>
      <c r="L601" s="173">
        <v>1200.5999999999999</v>
      </c>
    </row>
    <row r="602" spans="1:12" s="155" customFormat="1" ht="21.75" customHeight="1" x14ac:dyDescent="0.25">
      <c r="A602" s="169" t="s">
        <v>331</v>
      </c>
      <c r="B602" s="170" t="s">
        <v>2243</v>
      </c>
      <c r="C602" s="170" t="s">
        <v>110</v>
      </c>
      <c r="D602" s="170" t="s">
        <v>872</v>
      </c>
      <c r="E602" s="171" t="s">
        <v>2896</v>
      </c>
      <c r="F602" s="170">
        <v>5653</v>
      </c>
      <c r="G602" s="172">
        <v>41500</v>
      </c>
      <c r="H602" s="170" t="s">
        <v>780</v>
      </c>
      <c r="I602" s="170" t="s">
        <v>781</v>
      </c>
      <c r="J602" s="178" t="s">
        <v>873</v>
      </c>
      <c r="K602" s="170" t="s">
        <v>16</v>
      </c>
      <c r="L602" s="173">
        <v>1500</v>
      </c>
    </row>
    <row r="603" spans="1:12" s="139" customFormat="1" ht="21.75" customHeight="1" x14ac:dyDescent="0.2">
      <c r="A603" s="169" t="s">
        <v>3481</v>
      </c>
      <c r="B603" s="170" t="s">
        <v>71</v>
      </c>
      <c r="C603" s="170" t="s">
        <v>874</v>
      </c>
      <c r="D603" s="170" t="s">
        <v>875</v>
      </c>
      <c r="E603" s="170" t="s">
        <v>2714</v>
      </c>
      <c r="F603" s="178" t="s">
        <v>876</v>
      </c>
      <c r="G603" s="179">
        <v>41585</v>
      </c>
      <c r="H603" s="170" t="s">
        <v>75</v>
      </c>
      <c r="I603" s="170">
        <v>2013</v>
      </c>
      <c r="J603" s="170" t="s">
        <v>877</v>
      </c>
      <c r="K603" s="170" t="s">
        <v>16</v>
      </c>
      <c r="L603" s="173">
        <v>277500</v>
      </c>
    </row>
    <row r="604" spans="1:12" s="139" customFormat="1" ht="21.75" customHeight="1" x14ac:dyDescent="0.2">
      <c r="A604" s="169" t="s">
        <v>3481</v>
      </c>
      <c r="B604" s="170" t="s">
        <v>71</v>
      </c>
      <c r="C604" s="170" t="s">
        <v>874</v>
      </c>
      <c r="D604" s="170" t="s">
        <v>878</v>
      </c>
      <c r="E604" s="170" t="s">
        <v>2714</v>
      </c>
      <c r="F604" s="178" t="s">
        <v>879</v>
      </c>
      <c r="G604" s="179">
        <v>41585</v>
      </c>
      <c r="H604" s="170" t="s">
        <v>75</v>
      </c>
      <c r="I604" s="170">
        <v>2013</v>
      </c>
      <c r="J604" s="170" t="s">
        <v>880</v>
      </c>
      <c r="K604" s="170" t="s">
        <v>16</v>
      </c>
      <c r="L604" s="173">
        <v>277500</v>
      </c>
    </row>
    <row r="605" spans="1:12" s="139" customFormat="1" ht="21.75" customHeight="1" x14ac:dyDescent="0.2">
      <c r="A605" s="169" t="s">
        <v>3481</v>
      </c>
      <c r="B605" s="170" t="s">
        <v>71</v>
      </c>
      <c r="C605" s="170" t="s">
        <v>874</v>
      </c>
      <c r="D605" s="170" t="s">
        <v>881</v>
      </c>
      <c r="E605" s="170" t="s">
        <v>2714</v>
      </c>
      <c r="F605" s="178" t="s">
        <v>882</v>
      </c>
      <c r="G605" s="179">
        <v>41585</v>
      </c>
      <c r="H605" s="170" t="s">
        <v>75</v>
      </c>
      <c r="I605" s="170">
        <v>2013</v>
      </c>
      <c r="J605" s="170" t="s">
        <v>883</v>
      </c>
      <c r="K605" s="170" t="s">
        <v>16</v>
      </c>
      <c r="L605" s="173">
        <v>277500</v>
      </c>
    </row>
    <row r="606" spans="1:12" s="139" customFormat="1" ht="21.75" customHeight="1" x14ac:dyDescent="0.2">
      <c r="A606" s="169" t="s">
        <v>3481</v>
      </c>
      <c r="B606" s="170" t="s">
        <v>35</v>
      </c>
      <c r="C606" s="170" t="s">
        <v>492</v>
      </c>
      <c r="D606" s="170" t="s">
        <v>1009</v>
      </c>
      <c r="E606" s="170" t="s">
        <v>2714</v>
      </c>
      <c r="F606" s="178" t="s">
        <v>576</v>
      </c>
      <c r="G606" s="179">
        <v>41565</v>
      </c>
      <c r="H606" s="170" t="s">
        <v>577</v>
      </c>
      <c r="I606" s="170" t="s">
        <v>884</v>
      </c>
      <c r="J606" s="170" t="s">
        <v>885</v>
      </c>
      <c r="K606" s="170" t="s">
        <v>16</v>
      </c>
      <c r="L606" s="173">
        <v>16124</v>
      </c>
    </row>
    <row r="607" spans="1:12" s="139" customFormat="1" ht="21.75" customHeight="1" x14ac:dyDescent="0.2">
      <c r="A607" s="169" t="s">
        <v>3481</v>
      </c>
      <c r="B607" s="170" t="s">
        <v>35</v>
      </c>
      <c r="C607" s="170" t="s">
        <v>492</v>
      </c>
      <c r="D607" s="170" t="s">
        <v>3618</v>
      </c>
      <c r="E607" s="170" t="s">
        <v>2714</v>
      </c>
      <c r="F607" s="178" t="s">
        <v>576</v>
      </c>
      <c r="G607" s="179">
        <v>41565</v>
      </c>
      <c r="H607" s="170" t="s">
        <v>206</v>
      </c>
      <c r="I607" s="170">
        <v>20134</v>
      </c>
      <c r="J607" s="170" t="s">
        <v>887</v>
      </c>
      <c r="K607" s="170" t="s">
        <v>16</v>
      </c>
      <c r="L607" s="173">
        <v>13998.88</v>
      </c>
    </row>
    <row r="608" spans="1:12" s="139" customFormat="1" ht="21.75" customHeight="1" x14ac:dyDescent="0.2">
      <c r="A608" s="169" t="s">
        <v>3481</v>
      </c>
      <c r="B608" s="170" t="s">
        <v>24</v>
      </c>
      <c r="C608" s="170" t="s">
        <v>888</v>
      </c>
      <c r="D608" s="170" t="s">
        <v>889</v>
      </c>
      <c r="E608" s="170" t="s">
        <v>2714</v>
      </c>
      <c r="F608" s="178" t="s">
        <v>890</v>
      </c>
      <c r="G608" s="179">
        <v>41443</v>
      </c>
      <c r="H608" s="170" t="s">
        <v>3619</v>
      </c>
      <c r="I608" s="170" t="s">
        <v>3620</v>
      </c>
      <c r="J608" s="170" t="s">
        <v>3621</v>
      </c>
      <c r="K608" s="170" t="s">
        <v>16</v>
      </c>
      <c r="L608" s="173">
        <v>20880</v>
      </c>
    </row>
    <row r="609" spans="1:12" s="139" customFormat="1" ht="21.75" customHeight="1" x14ac:dyDescent="0.2">
      <c r="A609" s="169" t="s">
        <v>3481</v>
      </c>
      <c r="B609" s="170" t="s">
        <v>24</v>
      </c>
      <c r="C609" s="170" t="s">
        <v>888</v>
      </c>
      <c r="D609" s="170" t="s">
        <v>891</v>
      </c>
      <c r="E609" s="170" t="s">
        <v>2714</v>
      </c>
      <c r="F609" s="178" t="s">
        <v>892</v>
      </c>
      <c r="G609" s="179">
        <v>41443</v>
      </c>
      <c r="H609" s="170" t="s">
        <v>3619</v>
      </c>
      <c r="I609" s="170" t="s">
        <v>3620</v>
      </c>
      <c r="J609" s="170" t="s">
        <v>3622</v>
      </c>
      <c r="K609" s="170" t="s">
        <v>16</v>
      </c>
      <c r="L609" s="173">
        <v>20880</v>
      </c>
    </row>
    <row r="610" spans="1:12" s="139" customFormat="1" ht="21.75" customHeight="1" x14ac:dyDescent="0.2">
      <c r="A610" s="169" t="s">
        <v>3481</v>
      </c>
      <c r="B610" s="170" t="s">
        <v>24</v>
      </c>
      <c r="C610" s="170" t="s">
        <v>888</v>
      </c>
      <c r="D610" s="170" t="s">
        <v>893</v>
      </c>
      <c r="E610" s="170" t="s">
        <v>2714</v>
      </c>
      <c r="F610" s="178" t="s">
        <v>894</v>
      </c>
      <c r="G610" s="179">
        <v>41458</v>
      </c>
      <c r="H610" s="170" t="s">
        <v>3619</v>
      </c>
      <c r="I610" s="170" t="s">
        <v>3620</v>
      </c>
      <c r="J610" s="170" t="s">
        <v>3623</v>
      </c>
      <c r="K610" s="170" t="s">
        <v>16</v>
      </c>
      <c r="L610" s="173">
        <v>20880</v>
      </c>
    </row>
    <row r="611" spans="1:12" s="139" customFormat="1" ht="21.75" customHeight="1" x14ac:dyDescent="0.2">
      <c r="A611" s="169" t="s">
        <v>3481</v>
      </c>
      <c r="B611" s="170" t="s">
        <v>64</v>
      </c>
      <c r="C611" s="170" t="s">
        <v>121</v>
      </c>
      <c r="D611" s="170"/>
      <c r="E611" s="170" t="s">
        <v>2714</v>
      </c>
      <c r="F611" s="178" t="s">
        <v>895</v>
      </c>
      <c r="G611" s="179">
        <v>41597</v>
      </c>
      <c r="H611" s="170"/>
      <c r="I611" s="170"/>
      <c r="J611" s="170"/>
      <c r="K611" s="170" t="s">
        <v>16</v>
      </c>
      <c r="L611" s="173">
        <v>1801.48</v>
      </c>
    </row>
    <row r="612" spans="1:12" s="139" customFormat="1" ht="21.75" customHeight="1" x14ac:dyDescent="0.2">
      <c r="A612" s="169" t="s">
        <v>3481</v>
      </c>
      <c r="B612" s="170" t="s">
        <v>35</v>
      </c>
      <c r="C612" s="170" t="s">
        <v>492</v>
      </c>
      <c r="D612" s="170" t="s">
        <v>3618</v>
      </c>
      <c r="E612" s="170" t="s">
        <v>896</v>
      </c>
      <c r="F612" s="178" t="s">
        <v>576</v>
      </c>
      <c r="G612" s="179">
        <v>41565</v>
      </c>
      <c r="H612" s="170" t="s">
        <v>897</v>
      </c>
      <c r="I612" s="170" t="s">
        <v>898</v>
      </c>
      <c r="J612" s="170" t="s">
        <v>899</v>
      </c>
      <c r="K612" s="170" t="s">
        <v>16</v>
      </c>
      <c r="L612" s="173">
        <v>13998.88</v>
      </c>
    </row>
    <row r="613" spans="1:12" s="139" customFormat="1" ht="21.75" customHeight="1" x14ac:dyDescent="0.2">
      <c r="A613" s="169" t="s">
        <v>2931</v>
      </c>
      <c r="B613" s="170" t="s">
        <v>35</v>
      </c>
      <c r="C613" s="170" t="s">
        <v>44</v>
      </c>
      <c r="D613" s="170" t="s">
        <v>901</v>
      </c>
      <c r="E613" s="170" t="s">
        <v>3555</v>
      </c>
      <c r="F613" s="170">
        <v>5653</v>
      </c>
      <c r="G613" s="172">
        <v>41500</v>
      </c>
      <c r="H613" s="170" t="s">
        <v>93</v>
      </c>
      <c r="I613" s="170" t="s">
        <v>902</v>
      </c>
      <c r="J613" s="170" t="s">
        <v>903</v>
      </c>
      <c r="K613" s="170" t="s">
        <v>16</v>
      </c>
      <c r="L613" s="173">
        <v>7249.9</v>
      </c>
    </row>
    <row r="614" spans="1:12" s="139" customFormat="1" ht="21.75" customHeight="1" x14ac:dyDescent="0.2">
      <c r="A614" s="169" t="s">
        <v>2931</v>
      </c>
      <c r="B614" s="170" t="s">
        <v>35</v>
      </c>
      <c r="C614" s="170" t="s">
        <v>52</v>
      </c>
      <c r="D614" s="170" t="s">
        <v>904</v>
      </c>
      <c r="E614" s="170" t="s">
        <v>3555</v>
      </c>
      <c r="F614" s="170">
        <v>5653</v>
      </c>
      <c r="G614" s="172">
        <v>41500</v>
      </c>
      <c r="H614" s="170" t="s">
        <v>93</v>
      </c>
      <c r="I614" s="170" t="s">
        <v>636</v>
      </c>
      <c r="J614" s="170" t="s">
        <v>905</v>
      </c>
      <c r="K614" s="170" t="s">
        <v>16</v>
      </c>
      <c r="L614" s="173">
        <v>100</v>
      </c>
    </row>
    <row r="615" spans="1:12" s="139" customFormat="1" ht="21.75" customHeight="1" x14ac:dyDescent="0.2">
      <c r="A615" s="169" t="s">
        <v>2931</v>
      </c>
      <c r="B615" s="170" t="s">
        <v>35</v>
      </c>
      <c r="C615" s="170" t="s">
        <v>48</v>
      </c>
      <c r="D615" s="170" t="s">
        <v>906</v>
      </c>
      <c r="E615" s="170" t="s">
        <v>3555</v>
      </c>
      <c r="F615" s="170">
        <v>5653</v>
      </c>
      <c r="G615" s="172">
        <v>41500</v>
      </c>
      <c r="H615" s="170" t="s">
        <v>93</v>
      </c>
      <c r="I615" s="170" t="s">
        <v>633</v>
      </c>
      <c r="J615" s="170" t="s">
        <v>907</v>
      </c>
      <c r="K615" s="170" t="s">
        <v>16</v>
      </c>
      <c r="L615" s="173">
        <v>150</v>
      </c>
    </row>
    <row r="616" spans="1:12" s="139" customFormat="1" ht="21.75" customHeight="1" x14ac:dyDescent="0.2">
      <c r="A616" s="176" t="s">
        <v>2684</v>
      </c>
      <c r="B616" s="170" t="s">
        <v>35</v>
      </c>
      <c r="C616" s="170" t="s">
        <v>36</v>
      </c>
      <c r="D616" s="170" t="s">
        <v>913</v>
      </c>
      <c r="E616" s="171" t="s">
        <v>2685</v>
      </c>
      <c r="F616" s="170">
        <v>864</v>
      </c>
      <c r="G616" s="179">
        <v>41526</v>
      </c>
      <c r="H616" s="170" t="s">
        <v>212</v>
      </c>
      <c r="I616" s="170" t="s">
        <v>480</v>
      </c>
      <c r="J616" s="170" t="s">
        <v>914</v>
      </c>
      <c r="K616" s="170" t="s">
        <v>16</v>
      </c>
      <c r="L616" s="173">
        <v>2500</v>
      </c>
    </row>
    <row r="617" spans="1:12" s="139" customFormat="1" ht="21.75" customHeight="1" x14ac:dyDescent="0.2">
      <c r="A617" s="169" t="s">
        <v>428</v>
      </c>
      <c r="B617" s="170" t="s">
        <v>35</v>
      </c>
      <c r="C617" s="170" t="s">
        <v>36</v>
      </c>
      <c r="D617" s="313" t="s">
        <v>2361</v>
      </c>
      <c r="E617" s="170" t="s">
        <v>3568</v>
      </c>
      <c r="F617" s="178" t="s">
        <v>576</v>
      </c>
      <c r="G617" s="179">
        <v>41565</v>
      </c>
      <c r="H617" s="170" t="s">
        <v>139</v>
      </c>
      <c r="I617" s="170" t="s">
        <v>920</v>
      </c>
      <c r="J617" s="170" t="s">
        <v>921</v>
      </c>
      <c r="K617" s="170" t="s">
        <v>16</v>
      </c>
      <c r="L617" s="173">
        <v>4002</v>
      </c>
    </row>
    <row r="618" spans="1:12" s="139" customFormat="1" ht="21.75" customHeight="1" x14ac:dyDescent="0.2">
      <c r="A618" s="169" t="s">
        <v>468</v>
      </c>
      <c r="B618" s="170" t="s">
        <v>35</v>
      </c>
      <c r="C618" s="170" t="s">
        <v>36</v>
      </c>
      <c r="D618" s="170" t="s">
        <v>479</v>
      </c>
      <c r="E618" s="170" t="s">
        <v>3153</v>
      </c>
      <c r="F618" s="178" t="s">
        <v>930</v>
      </c>
      <c r="G618" s="179">
        <v>41402</v>
      </c>
      <c r="H618" s="170" t="s">
        <v>139</v>
      </c>
      <c r="I618" s="170" t="s">
        <v>173</v>
      </c>
      <c r="J618" s="170" t="s">
        <v>931</v>
      </c>
      <c r="K618" s="170" t="s">
        <v>16</v>
      </c>
      <c r="L618" s="173">
        <v>3364</v>
      </c>
    </row>
    <row r="619" spans="1:12" s="139" customFormat="1" ht="21.75" customHeight="1" x14ac:dyDescent="0.2">
      <c r="A619" s="169" t="s">
        <v>468</v>
      </c>
      <c r="B619" s="170" t="s">
        <v>64</v>
      </c>
      <c r="C619" s="170" t="s">
        <v>666</v>
      </c>
      <c r="D619" s="170" t="s">
        <v>933</v>
      </c>
      <c r="E619" s="170" t="s">
        <v>3153</v>
      </c>
      <c r="F619" s="178" t="s">
        <v>934</v>
      </c>
      <c r="G619" s="179">
        <v>41491</v>
      </c>
      <c r="H619" s="170" t="s">
        <v>668</v>
      </c>
      <c r="I619" s="170" t="s">
        <v>935</v>
      </c>
      <c r="J619" s="170" t="s">
        <v>936</v>
      </c>
      <c r="K619" s="170" t="s">
        <v>16</v>
      </c>
      <c r="L619" s="173">
        <v>577.99</v>
      </c>
    </row>
    <row r="620" spans="1:12" s="139" customFormat="1" ht="21.75" customHeight="1" x14ac:dyDescent="0.2">
      <c r="A620" s="169" t="s">
        <v>468</v>
      </c>
      <c r="B620" s="170" t="s">
        <v>64</v>
      </c>
      <c r="C620" s="170" t="s">
        <v>666</v>
      </c>
      <c r="D620" s="170" t="s">
        <v>937</v>
      </c>
      <c r="E620" s="170" t="s">
        <v>3153</v>
      </c>
      <c r="F620" s="178" t="s">
        <v>934</v>
      </c>
      <c r="G620" s="179">
        <v>41491</v>
      </c>
      <c r="H620" s="170" t="s">
        <v>668</v>
      </c>
      <c r="I620" s="170" t="s">
        <v>935</v>
      </c>
      <c r="J620" s="170" t="s">
        <v>938</v>
      </c>
      <c r="K620" s="170" t="s">
        <v>16</v>
      </c>
      <c r="L620" s="173">
        <v>577.99</v>
      </c>
    </row>
    <row r="621" spans="1:12" s="139" customFormat="1" ht="21.75" customHeight="1" x14ac:dyDescent="0.2">
      <c r="A621" s="169" t="s">
        <v>468</v>
      </c>
      <c r="B621" s="170" t="s">
        <v>61</v>
      </c>
      <c r="C621" s="170" t="s">
        <v>939</v>
      </c>
      <c r="D621" s="170" t="s">
        <v>940</v>
      </c>
      <c r="E621" s="170" t="s">
        <v>3153</v>
      </c>
      <c r="F621" s="178" t="s">
        <v>941</v>
      </c>
      <c r="G621" s="179">
        <v>41488</v>
      </c>
      <c r="H621" s="170" t="s">
        <v>13</v>
      </c>
      <c r="I621" s="170" t="s">
        <v>942</v>
      </c>
      <c r="J621" s="170" t="s">
        <v>15</v>
      </c>
      <c r="K621" s="170" t="s">
        <v>16</v>
      </c>
      <c r="L621" s="173">
        <v>475.6</v>
      </c>
    </row>
    <row r="622" spans="1:12" s="139" customFormat="1" ht="21.75" customHeight="1" x14ac:dyDescent="0.2">
      <c r="A622" s="169" t="s">
        <v>468</v>
      </c>
      <c r="B622" s="170" t="s">
        <v>61</v>
      </c>
      <c r="C622" s="170" t="s">
        <v>939</v>
      </c>
      <c r="D622" s="170" t="s">
        <v>943</v>
      </c>
      <c r="E622" s="170" t="s">
        <v>3153</v>
      </c>
      <c r="F622" s="178" t="s">
        <v>941</v>
      </c>
      <c r="G622" s="179">
        <v>41488</v>
      </c>
      <c r="H622" s="170" t="s">
        <v>13</v>
      </c>
      <c r="I622" s="170" t="s">
        <v>942</v>
      </c>
      <c r="J622" s="170" t="s">
        <v>15</v>
      </c>
      <c r="K622" s="170" t="s">
        <v>16</v>
      </c>
      <c r="L622" s="173">
        <v>475.6</v>
      </c>
    </row>
    <row r="623" spans="1:12" s="139" customFormat="1" ht="21.75" customHeight="1" x14ac:dyDescent="0.2">
      <c r="A623" s="169" t="s">
        <v>468</v>
      </c>
      <c r="B623" s="170" t="s">
        <v>35</v>
      </c>
      <c r="C623" s="170" t="s">
        <v>492</v>
      </c>
      <c r="D623" s="170" t="s">
        <v>496</v>
      </c>
      <c r="E623" s="170" t="s">
        <v>3153</v>
      </c>
      <c r="F623" s="178" t="s">
        <v>576</v>
      </c>
      <c r="G623" s="179">
        <v>41565</v>
      </c>
      <c r="H623" s="170" t="s">
        <v>944</v>
      </c>
      <c r="I623" s="170" t="s">
        <v>578</v>
      </c>
      <c r="J623" s="170" t="s">
        <v>945</v>
      </c>
      <c r="K623" s="170" t="s">
        <v>16</v>
      </c>
      <c r="L623" s="173">
        <v>9152.4</v>
      </c>
    </row>
    <row r="624" spans="1:12" s="139" customFormat="1" ht="21.75" customHeight="1" x14ac:dyDescent="0.2">
      <c r="A624" s="169" t="s">
        <v>468</v>
      </c>
      <c r="B624" s="170" t="s">
        <v>35</v>
      </c>
      <c r="C624" s="170" t="s">
        <v>492</v>
      </c>
      <c r="D624" s="170" t="s">
        <v>497</v>
      </c>
      <c r="E624" s="170" t="s">
        <v>3153</v>
      </c>
      <c r="F624" s="178" t="s">
        <v>576</v>
      </c>
      <c r="G624" s="179">
        <v>41565</v>
      </c>
      <c r="H624" s="170" t="s">
        <v>944</v>
      </c>
      <c r="I624" s="170" t="s">
        <v>578</v>
      </c>
      <c r="J624" s="170" t="s">
        <v>946</v>
      </c>
      <c r="K624" s="170" t="s">
        <v>16</v>
      </c>
      <c r="L624" s="173">
        <v>9152.4</v>
      </c>
    </row>
    <row r="625" spans="1:12" s="139" customFormat="1" ht="21.75" customHeight="1" x14ac:dyDescent="0.2">
      <c r="A625" s="169" t="s">
        <v>521</v>
      </c>
      <c r="B625" s="170" t="s">
        <v>71</v>
      </c>
      <c r="C625" s="170" t="s">
        <v>966</v>
      </c>
      <c r="D625" s="170" t="s">
        <v>967</v>
      </c>
      <c r="E625" s="170" t="s">
        <v>3607</v>
      </c>
      <c r="F625" s="178" t="s">
        <v>968</v>
      </c>
      <c r="G625" s="179">
        <v>41550</v>
      </c>
      <c r="H625" s="170" t="s">
        <v>570</v>
      </c>
      <c r="I625" s="170">
        <v>1988</v>
      </c>
      <c r="J625" s="170" t="s">
        <v>969</v>
      </c>
      <c r="K625" s="170" t="s">
        <v>16</v>
      </c>
      <c r="L625" s="173">
        <v>45000</v>
      </c>
    </row>
    <row r="626" spans="1:12" s="139" customFormat="1" ht="21.75" customHeight="1" x14ac:dyDescent="0.2">
      <c r="A626" s="169" t="s">
        <v>526</v>
      </c>
      <c r="B626" s="170" t="s">
        <v>2215</v>
      </c>
      <c r="C626" s="170" t="s">
        <v>975</v>
      </c>
      <c r="D626" s="170" t="s">
        <v>3656</v>
      </c>
      <c r="E626" s="259" t="s">
        <v>2252</v>
      </c>
      <c r="F626" s="178" t="s">
        <v>976</v>
      </c>
      <c r="G626" s="179">
        <v>41509</v>
      </c>
      <c r="H626" s="170" t="s">
        <v>13</v>
      </c>
      <c r="I626" s="170" t="s">
        <v>977</v>
      </c>
      <c r="J626" s="170" t="s">
        <v>15</v>
      </c>
      <c r="K626" s="170" t="s">
        <v>16</v>
      </c>
      <c r="L626" s="173">
        <v>1276</v>
      </c>
    </row>
    <row r="627" spans="1:12" s="139" customFormat="1" ht="21.75" customHeight="1" x14ac:dyDescent="0.2">
      <c r="A627" s="169" t="s">
        <v>526</v>
      </c>
      <c r="B627" s="170" t="s">
        <v>2215</v>
      </c>
      <c r="C627" s="170" t="s">
        <v>978</v>
      </c>
      <c r="D627" s="170" t="s">
        <v>979</v>
      </c>
      <c r="E627" s="259" t="s">
        <v>2252</v>
      </c>
      <c r="F627" s="178" t="s">
        <v>980</v>
      </c>
      <c r="G627" s="179">
        <v>41513</v>
      </c>
      <c r="H627" s="170" t="s">
        <v>82</v>
      </c>
      <c r="I627" s="170" t="s">
        <v>13</v>
      </c>
      <c r="J627" s="170" t="s">
        <v>15</v>
      </c>
      <c r="K627" s="170" t="s">
        <v>16</v>
      </c>
      <c r="L627" s="173">
        <v>4756</v>
      </c>
    </row>
    <row r="628" spans="1:12" s="139" customFormat="1" ht="21.75" customHeight="1" x14ac:dyDescent="0.2">
      <c r="A628" s="169" t="s">
        <v>526</v>
      </c>
      <c r="B628" s="170" t="s">
        <v>35</v>
      </c>
      <c r="C628" s="170" t="s">
        <v>36</v>
      </c>
      <c r="D628" s="170" t="s">
        <v>981</v>
      </c>
      <c r="E628" s="259" t="s">
        <v>2252</v>
      </c>
      <c r="F628" s="178" t="s">
        <v>890</v>
      </c>
      <c r="G628" s="179">
        <v>41488</v>
      </c>
      <c r="H628" s="170" t="s">
        <v>212</v>
      </c>
      <c r="I628" s="170" t="s">
        <v>982</v>
      </c>
      <c r="J628" s="170" t="s">
        <v>983</v>
      </c>
      <c r="K628" s="170" t="s">
        <v>16</v>
      </c>
      <c r="L628" s="173">
        <v>2500</v>
      </c>
    </row>
    <row r="629" spans="1:12" s="139" customFormat="1" ht="21.75" customHeight="1" x14ac:dyDescent="0.2">
      <c r="A629" s="169" t="s">
        <v>526</v>
      </c>
      <c r="B629" s="170" t="s">
        <v>35</v>
      </c>
      <c r="C629" s="170" t="s">
        <v>492</v>
      </c>
      <c r="D629" s="170" t="s">
        <v>984</v>
      </c>
      <c r="E629" s="259" t="s">
        <v>2252</v>
      </c>
      <c r="F629" s="178" t="s">
        <v>576</v>
      </c>
      <c r="G629" s="179">
        <v>41565</v>
      </c>
      <c r="H629" s="170" t="s">
        <v>577</v>
      </c>
      <c r="I629" s="170" t="s">
        <v>964</v>
      </c>
      <c r="J629" s="170" t="s">
        <v>985</v>
      </c>
      <c r="K629" s="170" t="s">
        <v>16</v>
      </c>
      <c r="L629" s="173">
        <v>9152.4</v>
      </c>
    </row>
    <row r="630" spans="1:12" s="139" customFormat="1" ht="21.75" customHeight="1" x14ac:dyDescent="0.2">
      <c r="A630" s="169" t="s">
        <v>526</v>
      </c>
      <c r="B630" s="170" t="s">
        <v>2215</v>
      </c>
      <c r="C630" s="170" t="s">
        <v>986</v>
      </c>
      <c r="D630" s="170" t="s">
        <v>987</v>
      </c>
      <c r="E630" s="259" t="s">
        <v>2252</v>
      </c>
      <c r="F630" s="178" t="s">
        <v>988</v>
      </c>
      <c r="G630" s="179">
        <v>41584</v>
      </c>
      <c r="H630" s="170" t="s">
        <v>989</v>
      </c>
      <c r="I630" s="170" t="s">
        <v>13</v>
      </c>
      <c r="J630" s="170" t="s">
        <v>15</v>
      </c>
      <c r="K630" s="170" t="s">
        <v>16</v>
      </c>
      <c r="L630" s="173">
        <v>8500</v>
      </c>
    </row>
    <row r="631" spans="1:12" s="139" customFormat="1" ht="21.75" customHeight="1" x14ac:dyDescent="0.2">
      <c r="A631" s="169" t="s">
        <v>526</v>
      </c>
      <c r="B631" s="170" t="s">
        <v>2215</v>
      </c>
      <c r="C631" s="170" t="s">
        <v>990</v>
      </c>
      <c r="D631" s="170" t="s">
        <v>991</v>
      </c>
      <c r="E631" s="259" t="s">
        <v>2252</v>
      </c>
      <c r="F631" s="178" t="s">
        <v>992</v>
      </c>
      <c r="G631" s="179">
        <v>41536</v>
      </c>
      <c r="H631" s="170" t="s">
        <v>993</v>
      </c>
      <c r="I631" s="170" t="s">
        <v>13</v>
      </c>
      <c r="J631" s="170" t="s">
        <v>15</v>
      </c>
      <c r="K631" s="170" t="s">
        <v>16</v>
      </c>
      <c r="L631" s="173">
        <v>395.06</v>
      </c>
    </row>
    <row r="632" spans="1:12" s="139" customFormat="1" ht="21.75" customHeight="1" x14ac:dyDescent="0.2">
      <c r="A632" s="169" t="s">
        <v>526</v>
      </c>
      <c r="B632" s="170" t="s">
        <v>2215</v>
      </c>
      <c r="C632" s="170" t="s">
        <v>994</v>
      </c>
      <c r="D632" s="170" t="s">
        <v>528</v>
      </c>
      <c r="E632" s="259" t="s">
        <v>2252</v>
      </c>
      <c r="F632" s="178" t="s">
        <v>992</v>
      </c>
      <c r="G632" s="179">
        <v>41536</v>
      </c>
      <c r="H632" s="170" t="s">
        <v>995</v>
      </c>
      <c r="I632" s="170" t="s">
        <v>13</v>
      </c>
      <c r="J632" s="170" t="s">
        <v>15</v>
      </c>
      <c r="K632" s="170" t="s">
        <v>16</v>
      </c>
      <c r="L632" s="173">
        <v>119.92</v>
      </c>
    </row>
    <row r="633" spans="1:12" s="139" customFormat="1" ht="21.75" customHeight="1" x14ac:dyDescent="0.2">
      <c r="A633" s="169" t="s">
        <v>526</v>
      </c>
      <c r="B633" s="170" t="s">
        <v>2215</v>
      </c>
      <c r="C633" s="170" t="s">
        <v>996</v>
      </c>
      <c r="D633" s="170" t="s">
        <v>997</v>
      </c>
      <c r="E633" s="259" t="s">
        <v>2252</v>
      </c>
      <c r="F633" s="178" t="s">
        <v>992</v>
      </c>
      <c r="G633" s="179">
        <v>41536</v>
      </c>
      <c r="H633" s="170" t="s">
        <v>13</v>
      </c>
      <c r="I633" s="170" t="s">
        <v>13</v>
      </c>
      <c r="J633" s="170" t="s">
        <v>15</v>
      </c>
      <c r="K633" s="170" t="s">
        <v>16</v>
      </c>
      <c r="L633" s="173">
        <v>8500</v>
      </c>
    </row>
    <row r="634" spans="1:12" s="150" customFormat="1" ht="21.75" customHeight="1" x14ac:dyDescent="0.2">
      <c r="A634" s="169" t="s">
        <v>526</v>
      </c>
      <c r="B634" s="170" t="s">
        <v>2215</v>
      </c>
      <c r="C634" s="170" t="s">
        <v>998</v>
      </c>
      <c r="D634" s="170" t="s">
        <v>999</v>
      </c>
      <c r="E634" s="259" t="s">
        <v>2252</v>
      </c>
      <c r="F634" s="178" t="s">
        <v>992</v>
      </c>
      <c r="G634" s="179">
        <v>41536</v>
      </c>
      <c r="H634" s="170" t="s">
        <v>1000</v>
      </c>
      <c r="I634" s="170" t="s">
        <v>13</v>
      </c>
      <c r="J634" s="170" t="s">
        <v>15</v>
      </c>
      <c r="K634" s="170" t="s">
        <v>16</v>
      </c>
      <c r="L634" s="173">
        <v>2850</v>
      </c>
    </row>
    <row r="635" spans="1:12" s="139" customFormat="1" ht="21.75" customHeight="1" x14ac:dyDescent="0.2">
      <c r="A635" s="169" t="s">
        <v>526</v>
      </c>
      <c r="B635" s="170" t="s">
        <v>2215</v>
      </c>
      <c r="C635" s="170" t="s">
        <v>998</v>
      </c>
      <c r="D635" s="170" t="s">
        <v>1001</v>
      </c>
      <c r="E635" s="259" t="s">
        <v>2252</v>
      </c>
      <c r="F635" s="178" t="s">
        <v>992</v>
      </c>
      <c r="G635" s="179">
        <v>41536</v>
      </c>
      <c r="H635" s="170" t="s">
        <v>1002</v>
      </c>
      <c r="I635" s="170" t="s">
        <v>13</v>
      </c>
      <c r="J635" s="170" t="s">
        <v>15</v>
      </c>
      <c r="K635" s="170" t="s">
        <v>16</v>
      </c>
      <c r="L635" s="173">
        <v>960</v>
      </c>
    </row>
    <row r="636" spans="1:12" s="139" customFormat="1" ht="21.75" customHeight="1" x14ac:dyDescent="0.2">
      <c r="A636" s="169" t="s">
        <v>526</v>
      </c>
      <c r="B636" s="170" t="s">
        <v>2215</v>
      </c>
      <c r="C636" s="170" t="s">
        <v>1003</v>
      </c>
      <c r="D636" s="170" t="s">
        <v>537</v>
      </c>
      <c r="E636" s="259" t="s">
        <v>2252</v>
      </c>
      <c r="F636" s="178" t="s">
        <v>992</v>
      </c>
      <c r="G636" s="179">
        <v>41536</v>
      </c>
      <c r="H636" s="170" t="s">
        <v>13</v>
      </c>
      <c r="I636" s="170" t="s">
        <v>13</v>
      </c>
      <c r="J636" s="170" t="s">
        <v>15</v>
      </c>
      <c r="K636" s="170" t="s">
        <v>16</v>
      </c>
      <c r="L636" s="173">
        <v>2600</v>
      </c>
    </row>
    <row r="637" spans="1:12" s="139" customFormat="1" ht="21.75" customHeight="1" x14ac:dyDescent="0.2">
      <c r="A637" s="169" t="s">
        <v>526</v>
      </c>
      <c r="B637" s="170" t="s">
        <v>2215</v>
      </c>
      <c r="C637" s="170" t="s">
        <v>3657</v>
      </c>
      <c r="D637" s="170" t="s">
        <v>1004</v>
      </c>
      <c r="E637" s="259" t="s">
        <v>2252</v>
      </c>
      <c r="F637" s="178" t="s">
        <v>992</v>
      </c>
      <c r="G637" s="179">
        <v>41536</v>
      </c>
      <c r="H637" s="170" t="s">
        <v>993</v>
      </c>
      <c r="I637" s="170" t="s">
        <v>13</v>
      </c>
      <c r="J637" s="170" t="s">
        <v>15</v>
      </c>
      <c r="K637" s="170" t="s">
        <v>16</v>
      </c>
      <c r="L637" s="173">
        <v>620.01</v>
      </c>
    </row>
    <row r="638" spans="1:12" s="139" customFormat="1" ht="21.75" customHeight="1" x14ac:dyDescent="0.2">
      <c r="A638" s="169" t="s">
        <v>526</v>
      </c>
      <c r="B638" s="170" t="s">
        <v>21</v>
      </c>
      <c r="C638" s="170" t="s">
        <v>1005</v>
      </c>
      <c r="D638" s="170" t="s">
        <v>537</v>
      </c>
      <c r="E638" s="259" t="s">
        <v>2252</v>
      </c>
      <c r="F638" s="178" t="s">
        <v>992</v>
      </c>
      <c r="G638" s="179">
        <v>41536</v>
      </c>
      <c r="H638" s="170" t="s">
        <v>13</v>
      </c>
      <c r="I638" s="170" t="s">
        <v>13</v>
      </c>
      <c r="J638" s="170" t="s">
        <v>15</v>
      </c>
      <c r="K638" s="170" t="s">
        <v>16</v>
      </c>
      <c r="L638" s="173">
        <v>222</v>
      </c>
    </row>
    <row r="639" spans="1:12" s="150" customFormat="1" ht="21.75" customHeight="1" x14ac:dyDescent="0.2">
      <c r="A639" s="169" t="s">
        <v>526</v>
      </c>
      <c r="B639" s="170" t="s">
        <v>142</v>
      </c>
      <c r="C639" s="170" t="s">
        <v>1006</v>
      </c>
      <c r="D639" s="170" t="s">
        <v>1007</v>
      </c>
      <c r="E639" s="259" t="s">
        <v>2252</v>
      </c>
      <c r="F639" s="178" t="s">
        <v>992</v>
      </c>
      <c r="G639" s="179">
        <v>41536</v>
      </c>
      <c r="H639" s="170" t="s">
        <v>1008</v>
      </c>
      <c r="I639" s="170" t="s">
        <v>13</v>
      </c>
      <c r="J639" s="170" t="s">
        <v>15</v>
      </c>
      <c r="K639" s="170" t="s">
        <v>16</v>
      </c>
      <c r="L639" s="173">
        <v>800.01</v>
      </c>
    </row>
    <row r="640" spans="1:12" s="150" customFormat="1" ht="21.75" customHeight="1" x14ac:dyDescent="0.2">
      <c r="A640" s="169" t="s">
        <v>3481</v>
      </c>
      <c r="B640" s="170" t="s">
        <v>35</v>
      </c>
      <c r="C640" s="170" t="s">
        <v>492</v>
      </c>
      <c r="D640" s="170" t="s">
        <v>1009</v>
      </c>
      <c r="E640" s="171" t="s">
        <v>2737</v>
      </c>
      <c r="F640" s="178" t="s">
        <v>576</v>
      </c>
      <c r="G640" s="179">
        <v>41565</v>
      </c>
      <c r="H640" s="170" t="s">
        <v>206</v>
      </c>
      <c r="I640" s="170">
        <v>20134</v>
      </c>
      <c r="J640" s="170" t="s">
        <v>1010</v>
      </c>
      <c r="K640" s="170" t="s">
        <v>16</v>
      </c>
      <c r="L640" s="173">
        <v>13998.88</v>
      </c>
    </row>
    <row r="641" spans="1:12" s="150" customFormat="1" ht="21.75" customHeight="1" x14ac:dyDescent="0.2">
      <c r="A641" s="169" t="s">
        <v>3481</v>
      </c>
      <c r="B641" s="170" t="s">
        <v>64</v>
      </c>
      <c r="C641" s="170" t="s">
        <v>666</v>
      </c>
      <c r="D641" s="170" t="s">
        <v>1011</v>
      </c>
      <c r="E641" s="171" t="s">
        <v>2737</v>
      </c>
      <c r="F641" s="178" t="s">
        <v>1012</v>
      </c>
      <c r="G641" s="179">
        <v>41449</v>
      </c>
      <c r="H641" s="170" t="s">
        <v>668</v>
      </c>
      <c r="I641" s="170" t="s">
        <v>1013</v>
      </c>
      <c r="J641" s="170" t="s">
        <v>1014</v>
      </c>
      <c r="K641" s="170" t="s">
        <v>16</v>
      </c>
      <c r="L641" s="173">
        <v>1566</v>
      </c>
    </row>
    <row r="642" spans="1:12" s="150" customFormat="1" ht="21.75" customHeight="1" x14ac:dyDescent="0.2">
      <c r="A642" s="169"/>
      <c r="B642" s="170" t="s">
        <v>35</v>
      </c>
      <c r="C642" s="170" t="s">
        <v>48</v>
      </c>
      <c r="D642" s="170"/>
      <c r="E642" s="170"/>
      <c r="F642" s="178" t="s">
        <v>924</v>
      </c>
      <c r="G642" s="179">
        <v>41500</v>
      </c>
      <c r="H642" s="170" t="s">
        <v>93</v>
      </c>
      <c r="I642" s="170"/>
      <c r="J642" s="178"/>
      <c r="K642" s="170" t="s">
        <v>16</v>
      </c>
      <c r="L642" s="173">
        <v>150</v>
      </c>
    </row>
    <row r="643" spans="1:12" s="150" customFormat="1" ht="21.75" customHeight="1" x14ac:dyDescent="0.2">
      <c r="A643" s="169"/>
      <c r="B643" s="170" t="s">
        <v>35</v>
      </c>
      <c r="C643" s="170" t="s">
        <v>39</v>
      </c>
      <c r="D643" s="170"/>
      <c r="E643" s="170"/>
      <c r="F643" s="178" t="s">
        <v>924</v>
      </c>
      <c r="G643" s="179">
        <v>41500</v>
      </c>
      <c r="H643" s="170" t="s">
        <v>93</v>
      </c>
      <c r="I643" s="170" t="s">
        <v>193</v>
      </c>
      <c r="J643" s="178"/>
      <c r="K643" s="170" t="s">
        <v>16</v>
      </c>
      <c r="L643" s="173">
        <v>7499.9</v>
      </c>
    </row>
    <row r="644" spans="1:12" s="150" customFormat="1" ht="21.75" customHeight="1" x14ac:dyDescent="0.2">
      <c r="A644" s="169"/>
      <c r="B644" s="170" t="s">
        <v>35</v>
      </c>
      <c r="C644" s="170" t="s">
        <v>44</v>
      </c>
      <c r="D644" s="263" t="s">
        <v>1098</v>
      </c>
      <c r="E644" s="170" t="s">
        <v>2460</v>
      </c>
      <c r="F644" s="178" t="s">
        <v>924</v>
      </c>
      <c r="G644" s="179">
        <v>41500</v>
      </c>
      <c r="H644" s="170" t="s">
        <v>93</v>
      </c>
      <c r="I644" s="170" t="s">
        <v>132</v>
      </c>
      <c r="J644" s="264" t="s">
        <v>1099</v>
      </c>
      <c r="K644" s="170" t="s">
        <v>16</v>
      </c>
      <c r="L644" s="173">
        <v>7249.99</v>
      </c>
    </row>
    <row r="645" spans="1:12" s="150" customFormat="1" ht="21.75" customHeight="1" x14ac:dyDescent="0.2">
      <c r="A645" s="169" t="s">
        <v>95</v>
      </c>
      <c r="B645" s="170" t="s">
        <v>35</v>
      </c>
      <c r="C645" s="170" t="s">
        <v>52</v>
      </c>
      <c r="D645" s="170" t="s">
        <v>1775</v>
      </c>
      <c r="E645" s="170" t="s">
        <v>3666</v>
      </c>
      <c r="F645" s="178" t="s">
        <v>924</v>
      </c>
      <c r="G645" s="179">
        <v>41500</v>
      </c>
      <c r="H645" s="170" t="s">
        <v>93</v>
      </c>
      <c r="I645" s="314" t="s">
        <v>636</v>
      </c>
      <c r="J645" s="178" t="s">
        <v>3192</v>
      </c>
      <c r="K645" s="170" t="s">
        <v>16</v>
      </c>
      <c r="L645" s="173">
        <v>100</v>
      </c>
    </row>
    <row r="646" spans="1:12" s="139" customFormat="1" ht="21.75" customHeight="1" x14ac:dyDescent="0.2">
      <c r="A646" s="169"/>
      <c r="B646" s="170" t="s">
        <v>35</v>
      </c>
      <c r="C646" s="170" t="s">
        <v>44</v>
      </c>
      <c r="D646" s="170"/>
      <c r="E646" s="170"/>
      <c r="F646" s="178" t="s">
        <v>924</v>
      </c>
      <c r="G646" s="179">
        <v>41500</v>
      </c>
      <c r="H646" s="170" t="s">
        <v>93</v>
      </c>
      <c r="I646" s="170"/>
      <c r="J646" s="178"/>
      <c r="K646" s="170" t="s">
        <v>16</v>
      </c>
      <c r="L646" s="173">
        <v>7254.27</v>
      </c>
    </row>
    <row r="647" spans="1:12" s="139" customFormat="1" ht="21.75" customHeight="1" x14ac:dyDescent="0.2">
      <c r="A647" s="169"/>
      <c r="B647" s="170" t="s">
        <v>35</v>
      </c>
      <c r="C647" s="170" t="s">
        <v>52</v>
      </c>
      <c r="D647" s="170"/>
      <c r="E647" s="170"/>
      <c r="F647" s="178" t="s">
        <v>924</v>
      </c>
      <c r="G647" s="179">
        <v>41500</v>
      </c>
      <c r="H647" s="170" t="s">
        <v>93</v>
      </c>
      <c r="I647" s="170"/>
      <c r="J647" s="178"/>
      <c r="K647" s="170" t="s">
        <v>16</v>
      </c>
      <c r="L647" s="173">
        <v>100</v>
      </c>
    </row>
    <row r="648" spans="1:12" s="139" customFormat="1" ht="21.75" customHeight="1" x14ac:dyDescent="0.2">
      <c r="A648" s="169"/>
      <c r="B648" s="170" t="s">
        <v>35</v>
      </c>
      <c r="C648" s="170" t="s">
        <v>48</v>
      </c>
      <c r="D648" s="170"/>
      <c r="E648" s="170"/>
      <c r="F648" s="178" t="s">
        <v>924</v>
      </c>
      <c r="G648" s="179">
        <v>41500</v>
      </c>
      <c r="H648" s="170" t="s">
        <v>93</v>
      </c>
      <c r="I648" s="170"/>
      <c r="J648" s="178"/>
      <c r="K648" s="170" t="s">
        <v>16</v>
      </c>
      <c r="L648" s="173">
        <v>150</v>
      </c>
    </row>
    <row r="649" spans="1:12" s="139" customFormat="1" ht="21.75" customHeight="1" x14ac:dyDescent="0.2">
      <c r="A649" s="169"/>
      <c r="B649" s="170" t="s">
        <v>35</v>
      </c>
      <c r="C649" s="170" t="s">
        <v>36</v>
      </c>
      <c r="D649" s="170"/>
      <c r="E649" s="170"/>
      <c r="F649" s="178" t="s">
        <v>924</v>
      </c>
      <c r="G649" s="179">
        <v>41500</v>
      </c>
      <c r="H649" s="170" t="s">
        <v>212</v>
      </c>
      <c r="I649" s="170"/>
      <c r="J649" s="178"/>
      <c r="K649" s="170" t="s">
        <v>16</v>
      </c>
      <c r="L649" s="173">
        <v>10000</v>
      </c>
    </row>
    <row r="650" spans="1:12" s="139" customFormat="1" ht="21.75" customHeight="1" x14ac:dyDescent="0.2">
      <c r="A650" s="169"/>
      <c r="B650" s="170" t="s">
        <v>35</v>
      </c>
      <c r="C650" s="170" t="s">
        <v>36</v>
      </c>
      <c r="D650" s="170"/>
      <c r="E650" s="170"/>
      <c r="F650" s="178" t="s">
        <v>924</v>
      </c>
      <c r="G650" s="179">
        <v>41500</v>
      </c>
      <c r="H650" s="170" t="s">
        <v>212</v>
      </c>
      <c r="I650" s="170"/>
      <c r="J650" s="178"/>
      <c r="K650" s="170" t="s">
        <v>16</v>
      </c>
      <c r="L650" s="173">
        <v>10000</v>
      </c>
    </row>
    <row r="651" spans="1:12" s="139" customFormat="1" ht="21.75" customHeight="1" x14ac:dyDescent="0.2">
      <c r="A651" s="169"/>
      <c r="B651" s="170" t="s">
        <v>2243</v>
      </c>
      <c r="C651" s="170" t="s">
        <v>110</v>
      </c>
      <c r="D651" s="263" t="s">
        <v>1094</v>
      </c>
      <c r="E651" s="170" t="s">
        <v>2460</v>
      </c>
      <c r="F651" s="178" t="s">
        <v>924</v>
      </c>
      <c r="G651" s="179">
        <v>41500</v>
      </c>
      <c r="H651" s="170" t="s">
        <v>3187</v>
      </c>
      <c r="I651" s="265" t="s">
        <v>781</v>
      </c>
      <c r="J651" s="264" t="s">
        <v>3188</v>
      </c>
      <c r="K651" s="170" t="s">
        <v>16</v>
      </c>
      <c r="L651" s="173">
        <v>1500</v>
      </c>
    </row>
    <row r="652" spans="1:12" s="139" customFormat="1" ht="21.75" customHeight="1" x14ac:dyDescent="0.2">
      <c r="A652" s="169"/>
      <c r="B652" s="170" t="s">
        <v>2243</v>
      </c>
      <c r="C652" s="170" t="s">
        <v>110</v>
      </c>
      <c r="D652" s="263" t="s">
        <v>1094</v>
      </c>
      <c r="E652" s="170" t="s">
        <v>2460</v>
      </c>
      <c r="F652" s="178" t="s">
        <v>924</v>
      </c>
      <c r="G652" s="179">
        <v>41500</v>
      </c>
      <c r="H652" s="170"/>
      <c r="I652" s="170" t="s">
        <v>781</v>
      </c>
      <c r="J652" s="264" t="s">
        <v>3189</v>
      </c>
      <c r="K652" s="170" t="s">
        <v>16</v>
      </c>
      <c r="L652" s="173">
        <v>1500</v>
      </c>
    </row>
    <row r="653" spans="1:12" s="139" customFormat="1" ht="21.75" customHeight="1" x14ac:dyDescent="0.2">
      <c r="A653" s="169"/>
      <c r="B653" s="170" t="s">
        <v>2243</v>
      </c>
      <c r="C653" s="170" t="s">
        <v>110</v>
      </c>
      <c r="D653" s="170"/>
      <c r="E653" s="170"/>
      <c r="F653" s="178" t="s">
        <v>924</v>
      </c>
      <c r="G653" s="179">
        <v>41500</v>
      </c>
      <c r="H653" s="170"/>
      <c r="I653" s="170"/>
      <c r="J653" s="178"/>
      <c r="K653" s="170" t="s">
        <v>16</v>
      </c>
      <c r="L653" s="173">
        <v>1500</v>
      </c>
    </row>
    <row r="654" spans="1:12" s="139" customFormat="1" ht="21.75" customHeight="1" x14ac:dyDescent="0.2">
      <c r="A654" s="169"/>
      <c r="B654" s="170" t="s">
        <v>2243</v>
      </c>
      <c r="C654" s="170" t="s">
        <v>110</v>
      </c>
      <c r="D654" s="170"/>
      <c r="E654" s="170"/>
      <c r="F654" s="178" t="s">
        <v>924</v>
      </c>
      <c r="G654" s="179">
        <v>41500</v>
      </c>
      <c r="H654" s="170"/>
      <c r="I654" s="170"/>
      <c r="J654" s="178"/>
      <c r="K654" s="170" t="s">
        <v>16</v>
      </c>
      <c r="L654" s="173">
        <v>1500</v>
      </c>
    </row>
    <row r="655" spans="1:12" s="139" customFormat="1" ht="21.75" customHeight="1" x14ac:dyDescent="0.2">
      <c r="A655" s="169"/>
      <c r="B655" s="170" t="s">
        <v>2243</v>
      </c>
      <c r="C655" s="170" t="s">
        <v>110</v>
      </c>
      <c r="D655" s="170"/>
      <c r="E655" s="170"/>
      <c r="F655" s="178" t="s">
        <v>924</v>
      </c>
      <c r="G655" s="179">
        <v>41500</v>
      </c>
      <c r="H655" s="170"/>
      <c r="I655" s="170"/>
      <c r="J655" s="178"/>
      <c r="K655" s="170" t="s">
        <v>16</v>
      </c>
      <c r="L655" s="173">
        <v>1500</v>
      </c>
    </row>
    <row r="656" spans="1:12" s="139" customFormat="1" ht="21.75" customHeight="1" x14ac:dyDescent="0.2">
      <c r="A656" s="169"/>
      <c r="B656" s="170" t="s">
        <v>2243</v>
      </c>
      <c r="C656" s="170" t="s">
        <v>110</v>
      </c>
      <c r="D656" s="170"/>
      <c r="E656" s="170"/>
      <c r="F656" s="178" t="s">
        <v>924</v>
      </c>
      <c r="G656" s="179">
        <v>41500</v>
      </c>
      <c r="H656" s="170"/>
      <c r="I656" s="170"/>
      <c r="J656" s="178"/>
      <c r="K656" s="170" t="s">
        <v>16</v>
      </c>
      <c r="L656" s="173">
        <v>1500</v>
      </c>
    </row>
    <row r="657" spans="1:12" s="139" customFormat="1" ht="21.75" customHeight="1" x14ac:dyDescent="0.2">
      <c r="A657" s="169"/>
      <c r="B657" s="170" t="s">
        <v>2243</v>
      </c>
      <c r="C657" s="170" t="s">
        <v>110</v>
      </c>
      <c r="D657" s="170"/>
      <c r="E657" s="170"/>
      <c r="F657" s="178" t="s">
        <v>924</v>
      </c>
      <c r="G657" s="179">
        <v>41500</v>
      </c>
      <c r="H657" s="170"/>
      <c r="I657" s="170"/>
      <c r="J657" s="178"/>
      <c r="K657" s="170" t="s">
        <v>16</v>
      </c>
      <c r="L657" s="173">
        <v>1500</v>
      </c>
    </row>
    <row r="658" spans="1:12" s="139" customFormat="1" ht="21.75" customHeight="1" x14ac:dyDescent="0.2">
      <c r="A658" s="169"/>
      <c r="B658" s="170" t="s">
        <v>2243</v>
      </c>
      <c r="C658" s="170" t="s">
        <v>110</v>
      </c>
      <c r="D658" s="170"/>
      <c r="E658" s="170"/>
      <c r="F658" s="178" t="s">
        <v>924</v>
      </c>
      <c r="G658" s="179">
        <v>41500</v>
      </c>
      <c r="H658" s="170"/>
      <c r="I658" s="170"/>
      <c r="J658" s="178"/>
      <c r="K658" s="170" t="s">
        <v>16</v>
      </c>
      <c r="L658" s="173">
        <v>1500</v>
      </c>
    </row>
    <row r="659" spans="1:12" s="139" customFormat="1" ht="21.75" customHeight="1" x14ac:dyDescent="0.2">
      <c r="A659" s="169"/>
      <c r="B659" s="170" t="s">
        <v>2243</v>
      </c>
      <c r="C659" s="170" t="s">
        <v>110</v>
      </c>
      <c r="D659" s="170"/>
      <c r="E659" s="170"/>
      <c r="F659" s="178" t="s">
        <v>924</v>
      </c>
      <c r="G659" s="179">
        <v>41500</v>
      </c>
      <c r="H659" s="170"/>
      <c r="I659" s="170"/>
      <c r="J659" s="178"/>
      <c r="K659" s="170" t="s">
        <v>16</v>
      </c>
      <c r="L659" s="173">
        <v>1500</v>
      </c>
    </row>
    <row r="660" spans="1:12" s="139" customFormat="1" ht="21.75" customHeight="1" x14ac:dyDescent="0.2">
      <c r="A660" s="169"/>
      <c r="B660" s="170" t="s">
        <v>35</v>
      </c>
      <c r="C660" s="170" t="s">
        <v>492</v>
      </c>
      <c r="D660" s="170" t="s">
        <v>741</v>
      </c>
      <c r="E660" s="170"/>
      <c r="F660" s="178" t="s">
        <v>576</v>
      </c>
      <c r="G660" s="179">
        <v>41565</v>
      </c>
      <c r="H660" s="170" t="s">
        <v>206</v>
      </c>
      <c r="I660" s="170"/>
      <c r="J660" s="170"/>
      <c r="K660" s="170" t="s">
        <v>16</v>
      </c>
      <c r="L660" s="173">
        <v>13998.88</v>
      </c>
    </row>
    <row r="661" spans="1:12" s="139" customFormat="1" ht="21.75" customHeight="1" x14ac:dyDescent="0.2">
      <c r="A661" s="169"/>
      <c r="B661" s="170" t="s">
        <v>35</v>
      </c>
      <c r="C661" s="170" t="s">
        <v>492</v>
      </c>
      <c r="D661" s="170" t="s">
        <v>741</v>
      </c>
      <c r="E661" s="170"/>
      <c r="F661" s="178" t="s">
        <v>576</v>
      </c>
      <c r="G661" s="179">
        <v>41565</v>
      </c>
      <c r="H661" s="170" t="s">
        <v>206</v>
      </c>
      <c r="I661" s="170"/>
      <c r="J661" s="170"/>
      <c r="K661" s="170" t="s">
        <v>16</v>
      </c>
      <c r="L661" s="173">
        <v>13998.88</v>
      </c>
    </row>
    <row r="662" spans="1:12" s="139" customFormat="1" ht="21.75" customHeight="1" x14ac:dyDescent="0.2">
      <c r="A662" s="169"/>
      <c r="B662" s="170" t="s">
        <v>35</v>
      </c>
      <c r="C662" s="170" t="s">
        <v>492</v>
      </c>
      <c r="D662" s="170" t="s">
        <v>741</v>
      </c>
      <c r="E662" s="170"/>
      <c r="F662" s="178" t="s">
        <v>576</v>
      </c>
      <c r="G662" s="179">
        <v>41565</v>
      </c>
      <c r="H662" s="170" t="s">
        <v>577</v>
      </c>
      <c r="I662" s="170"/>
      <c r="J662" s="170"/>
      <c r="K662" s="170" t="s">
        <v>16</v>
      </c>
      <c r="L662" s="173">
        <v>14999.96</v>
      </c>
    </row>
    <row r="663" spans="1:12" s="151" customFormat="1" ht="21.75" customHeight="1" x14ac:dyDescent="0.2">
      <c r="A663" s="169" t="s">
        <v>468</v>
      </c>
      <c r="B663" s="170" t="s">
        <v>10</v>
      </c>
      <c r="C663" s="181" t="s">
        <v>489</v>
      </c>
      <c r="D663" s="181" t="s">
        <v>1105</v>
      </c>
      <c r="E663" s="170" t="s">
        <v>3153</v>
      </c>
      <c r="F663" s="181">
        <v>3610</v>
      </c>
      <c r="G663" s="182">
        <v>41677</v>
      </c>
      <c r="H663" s="181" t="s">
        <v>1107</v>
      </c>
      <c r="I663" s="181" t="s">
        <v>13</v>
      </c>
      <c r="J663" s="181" t="s">
        <v>15</v>
      </c>
      <c r="K663" s="181" t="s">
        <v>16</v>
      </c>
      <c r="L663" s="183">
        <v>4500</v>
      </c>
    </row>
    <row r="664" spans="1:12" s="151" customFormat="1" ht="21.75" customHeight="1" x14ac:dyDescent="0.2">
      <c r="A664" s="169" t="s">
        <v>63</v>
      </c>
      <c r="B664" s="170" t="s">
        <v>3861</v>
      </c>
      <c r="C664" s="181" t="s">
        <v>62</v>
      </c>
      <c r="D664" s="181" t="s">
        <v>1108</v>
      </c>
      <c r="E664" s="170" t="s">
        <v>3595</v>
      </c>
      <c r="F664" s="181" t="s">
        <v>1109</v>
      </c>
      <c r="G664" s="182">
        <v>41720</v>
      </c>
      <c r="H664" s="181" t="s">
        <v>1084</v>
      </c>
      <c r="I664" s="181" t="s">
        <v>811</v>
      </c>
      <c r="J664" s="181" t="s">
        <v>15</v>
      </c>
      <c r="K664" s="181" t="s">
        <v>16</v>
      </c>
      <c r="L664" s="183">
        <v>4799</v>
      </c>
    </row>
    <row r="665" spans="1:12" s="152" customFormat="1" ht="21.75" customHeight="1" x14ac:dyDescent="0.2">
      <c r="A665" s="169" t="s">
        <v>164</v>
      </c>
      <c r="B665" s="170" t="s">
        <v>24</v>
      </c>
      <c r="C665" s="170" t="s">
        <v>1113</v>
      </c>
      <c r="D665" s="181" t="s">
        <v>1114</v>
      </c>
      <c r="E665" s="170" t="s">
        <v>3158</v>
      </c>
      <c r="F665" s="181" t="s">
        <v>1115</v>
      </c>
      <c r="G665" s="182">
        <v>41656</v>
      </c>
      <c r="H665" s="181" t="s">
        <v>1116</v>
      </c>
      <c r="I665" s="181">
        <v>4950</v>
      </c>
      <c r="J665" s="181">
        <v>1339600101</v>
      </c>
      <c r="K665" s="181" t="s">
        <v>16</v>
      </c>
      <c r="L665" s="183">
        <v>146847.99</v>
      </c>
    </row>
    <row r="666" spans="1:12" s="152" customFormat="1" ht="21.75" customHeight="1" x14ac:dyDescent="0.2">
      <c r="A666" s="169" t="s">
        <v>1117</v>
      </c>
      <c r="B666" s="170" t="s">
        <v>35</v>
      </c>
      <c r="C666" s="181" t="s">
        <v>971</v>
      </c>
      <c r="D666" s="181" t="s">
        <v>1118</v>
      </c>
      <c r="E666" s="170" t="s">
        <v>1119</v>
      </c>
      <c r="F666" s="181">
        <v>4489</v>
      </c>
      <c r="G666" s="182">
        <v>41656</v>
      </c>
      <c r="H666" s="181" t="s">
        <v>897</v>
      </c>
      <c r="I666" s="181" t="s">
        <v>1120</v>
      </c>
      <c r="J666" s="181" t="s">
        <v>1121</v>
      </c>
      <c r="K666" s="181" t="s">
        <v>16</v>
      </c>
      <c r="L666" s="183">
        <v>6960</v>
      </c>
    </row>
    <row r="667" spans="1:12" s="151" customFormat="1" ht="21.75" customHeight="1" x14ac:dyDescent="0.2">
      <c r="A667" s="169" t="s">
        <v>164</v>
      </c>
      <c r="B667" s="170" t="s">
        <v>2215</v>
      </c>
      <c r="C667" s="181" t="s">
        <v>404</v>
      </c>
      <c r="D667" s="181" t="s">
        <v>1122</v>
      </c>
      <c r="E667" s="170" t="s">
        <v>3158</v>
      </c>
      <c r="F667" s="181" t="s">
        <v>1123</v>
      </c>
      <c r="G667" s="182">
        <v>41726</v>
      </c>
      <c r="H667" s="181" t="s">
        <v>407</v>
      </c>
      <c r="I667" s="181" t="s">
        <v>1124</v>
      </c>
      <c r="J667" s="181" t="s">
        <v>15</v>
      </c>
      <c r="K667" s="181" t="s">
        <v>16</v>
      </c>
      <c r="L667" s="183">
        <v>648.85</v>
      </c>
    </row>
    <row r="668" spans="1:12" s="151" customFormat="1" ht="21.75" customHeight="1" x14ac:dyDescent="0.2">
      <c r="A668" s="169" t="s">
        <v>622</v>
      </c>
      <c r="B668" s="170" t="s">
        <v>3861</v>
      </c>
      <c r="C668" s="181" t="s">
        <v>62</v>
      </c>
      <c r="D668" s="181" t="s">
        <v>1108</v>
      </c>
      <c r="E668" s="170" t="s">
        <v>625</v>
      </c>
      <c r="F668" s="181" t="s">
        <v>1125</v>
      </c>
      <c r="G668" s="182">
        <v>41724</v>
      </c>
      <c r="H668" s="181" t="s">
        <v>1084</v>
      </c>
      <c r="I668" s="181" t="s">
        <v>811</v>
      </c>
      <c r="J668" s="181" t="s">
        <v>15</v>
      </c>
      <c r="K668" s="181" t="s">
        <v>16</v>
      </c>
      <c r="L668" s="183">
        <v>4602.47</v>
      </c>
    </row>
    <row r="669" spans="1:12" s="151" customFormat="1" ht="21.75" customHeight="1" x14ac:dyDescent="0.2">
      <c r="A669" s="169" t="s">
        <v>622</v>
      </c>
      <c r="B669" s="170" t="s">
        <v>10</v>
      </c>
      <c r="C669" s="181" t="s">
        <v>660</v>
      </c>
      <c r="D669" s="181" t="s">
        <v>1126</v>
      </c>
      <c r="E669" s="170" t="s">
        <v>625</v>
      </c>
      <c r="F669" s="181" t="s">
        <v>1127</v>
      </c>
      <c r="G669" s="182">
        <v>41729</v>
      </c>
      <c r="H669" s="181" t="s">
        <v>1128</v>
      </c>
      <c r="I669" s="181" t="s">
        <v>811</v>
      </c>
      <c r="J669" s="181" t="s">
        <v>15</v>
      </c>
      <c r="K669" s="181" t="s">
        <v>16</v>
      </c>
      <c r="L669" s="183">
        <v>694.92</v>
      </c>
    </row>
    <row r="670" spans="1:12" s="154" customFormat="1" ht="21.75" customHeight="1" x14ac:dyDescent="0.25">
      <c r="A670" s="176" t="s">
        <v>622</v>
      </c>
      <c r="B670" s="174" t="s">
        <v>10</v>
      </c>
      <c r="C670" s="174" t="str">
        <f>+C669</f>
        <v>VENTILADOR DE TORRE</v>
      </c>
      <c r="D670" s="171" t="s">
        <v>2935</v>
      </c>
      <c r="E670" s="171" t="s">
        <v>2936</v>
      </c>
      <c r="F670" s="174" t="s">
        <v>2937</v>
      </c>
      <c r="G670" s="175">
        <f>+G669</f>
        <v>41729</v>
      </c>
      <c r="H670" s="171" t="s">
        <v>2938</v>
      </c>
      <c r="I670" s="176" t="s">
        <v>2775</v>
      </c>
      <c r="J670" s="174" t="s">
        <v>15</v>
      </c>
      <c r="K670" s="174" t="s">
        <v>16</v>
      </c>
      <c r="L670" s="177">
        <v>3685.15</v>
      </c>
    </row>
    <row r="671" spans="1:12" s="154" customFormat="1" ht="21.75" customHeight="1" x14ac:dyDescent="0.25">
      <c r="A671" s="169" t="s">
        <v>250</v>
      </c>
      <c r="B671" s="170" t="s">
        <v>71</v>
      </c>
      <c r="C671" s="170" t="s">
        <v>1129</v>
      </c>
      <c r="D671" s="181" t="s">
        <v>1130</v>
      </c>
      <c r="E671" s="170" t="s">
        <v>3155</v>
      </c>
      <c r="F671" s="181" t="s">
        <v>1131</v>
      </c>
      <c r="G671" s="182">
        <v>41691</v>
      </c>
      <c r="H671" s="181" t="s">
        <v>1132</v>
      </c>
      <c r="I671" s="181">
        <v>2014</v>
      </c>
      <c r="J671" s="181" t="s">
        <v>1133</v>
      </c>
      <c r="K671" s="181" t="s">
        <v>16</v>
      </c>
      <c r="L671" s="183">
        <v>460400</v>
      </c>
    </row>
    <row r="672" spans="1:12" s="154" customFormat="1" ht="21.75" customHeight="1" x14ac:dyDescent="0.25">
      <c r="A672" s="169" t="s">
        <v>250</v>
      </c>
      <c r="B672" s="170" t="s">
        <v>71</v>
      </c>
      <c r="C672" s="170" t="s">
        <v>1129</v>
      </c>
      <c r="D672" s="181" t="s">
        <v>1134</v>
      </c>
      <c r="E672" s="170" t="s">
        <v>3155</v>
      </c>
      <c r="F672" s="181" t="s">
        <v>1135</v>
      </c>
      <c r="G672" s="182">
        <v>41691</v>
      </c>
      <c r="H672" s="181" t="s">
        <v>1132</v>
      </c>
      <c r="I672" s="181">
        <v>2014</v>
      </c>
      <c r="J672" s="181" t="s">
        <v>1136</v>
      </c>
      <c r="K672" s="181" t="s">
        <v>16</v>
      </c>
      <c r="L672" s="183">
        <v>460400</v>
      </c>
    </row>
    <row r="673" spans="1:12" s="154" customFormat="1" ht="21.75" customHeight="1" x14ac:dyDescent="0.25">
      <c r="A673" s="169" t="s">
        <v>250</v>
      </c>
      <c r="B673" s="170" t="s">
        <v>71</v>
      </c>
      <c r="C673" s="170" t="s">
        <v>1129</v>
      </c>
      <c r="D673" s="181" t="s">
        <v>1137</v>
      </c>
      <c r="E673" s="170" t="s">
        <v>3155</v>
      </c>
      <c r="F673" s="181" t="s">
        <v>1138</v>
      </c>
      <c r="G673" s="182">
        <v>41691</v>
      </c>
      <c r="H673" s="181" t="s">
        <v>1132</v>
      </c>
      <c r="I673" s="181">
        <v>2014</v>
      </c>
      <c r="J673" s="181" t="s">
        <v>1139</v>
      </c>
      <c r="K673" s="181" t="s">
        <v>16</v>
      </c>
      <c r="L673" s="183">
        <v>460400</v>
      </c>
    </row>
    <row r="674" spans="1:12" s="154" customFormat="1" ht="21.75" customHeight="1" x14ac:dyDescent="0.25">
      <c r="A674" s="169" t="s">
        <v>250</v>
      </c>
      <c r="B674" s="170" t="s">
        <v>71</v>
      </c>
      <c r="C674" s="170" t="s">
        <v>1129</v>
      </c>
      <c r="D674" s="181" t="s">
        <v>1140</v>
      </c>
      <c r="E674" s="170" t="s">
        <v>3155</v>
      </c>
      <c r="F674" s="181" t="s">
        <v>1141</v>
      </c>
      <c r="G674" s="182">
        <v>41691</v>
      </c>
      <c r="H674" s="181" t="s">
        <v>1132</v>
      </c>
      <c r="I674" s="181">
        <v>2014</v>
      </c>
      <c r="J674" s="181" t="s">
        <v>1142</v>
      </c>
      <c r="K674" s="181" t="s">
        <v>16</v>
      </c>
      <c r="L674" s="183">
        <v>460400</v>
      </c>
    </row>
    <row r="675" spans="1:12" s="153" customFormat="1" ht="21.75" customHeight="1" x14ac:dyDescent="0.15">
      <c r="A675" s="169" t="s">
        <v>250</v>
      </c>
      <c r="B675" s="170" t="s">
        <v>71</v>
      </c>
      <c r="C675" s="170" t="s">
        <v>1129</v>
      </c>
      <c r="D675" s="181" t="s">
        <v>1143</v>
      </c>
      <c r="E675" s="170" t="s">
        <v>3155</v>
      </c>
      <c r="F675" s="181" t="s">
        <v>1144</v>
      </c>
      <c r="G675" s="182">
        <v>41691</v>
      </c>
      <c r="H675" s="181" t="s">
        <v>1132</v>
      </c>
      <c r="I675" s="181">
        <v>2014</v>
      </c>
      <c r="J675" s="181" t="s">
        <v>1145</v>
      </c>
      <c r="K675" s="181" t="s">
        <v>16</v>
      </c>
      <c r="L675" s="183">
        <v>460400</v>
      </c>
    </row>
    <row r="676" spans="1:12" s="153" customFormat="1" ht="21.75" customHeight="1" x14ac:dyDescent="0.15">
      <c r="A676" s="169" t="s">
        <v>521</v>
      </c>
      <c r="B676" s="170" t="s">
        <v>35</v>
      </c>
      <c r="C676" s="181" t="s">
        <v>116</v>
      </c>
      <c r="D676" s="181" t="s">
        <v>514</v>
      </c>
      <c r="E676" s="170" t="s">
        <v>3607</v>
      </c>
      <c r="F676" s="181" t="s">
        <v>1149</v>
      </c>
      <c r="G676" s="182">
        <v>41675</v>
      </c>
      <c r="H676" s="181" t="s">
        <v>206</v>
      </c>
      <c r="I676" s="181">
        <v>10113</v>
      </c>
      <c r="J676" s="181" t="s">
        <v>1150</v>
      </c>
      <c r="K676" s="181" t="s">
        <v>16</v>
      </c>
      <c r="L676" s="183">
        <v>8450</v>
      </c>
    </row>
    <row r="677" spans="1:12" s="139" customFormat="1" ht="21.75" customHeight="1" x14ac:dyDescent="0.2">
      <c r="A677" s="169" t="s">
        <v>521</v>
      </c>
      <c r="B677" s="170" t="s">
        <v>35</v>
      </c>
      <c r="C677" s="181" t="s">
        <v>48</v>
      </c>
      <c r="D677" s="181" t="s">
        <v>1151</v>
      </c>
      <c r="E677" s="170" t="s">
        <v>3607</v>
      </c>
      <c r="F677" s="181" t="s">
        <v>1149</v>
      </c>
      <c r="G677" s="182">
        <v>41675</v>
      </c>
      <c r="H677" s="181" t="s">
        <v>206</v>
      </c>
      <c r="I677" s="181" t="s">
        <v>1152</v>
      </c>
      <c r="J677" s="181">
        <v>30607388</v>
      </c>
      <c r="K677" s="181" t="s">
        <v>16</v>
      </c>
      <c r="L677" s="183">
        <v>150</v>
      </c>
    </row>
    <row r="678" spans="1:12" s="139" customFormat="1" ht="21.75" customHeight="1" x14ac:dyDescent="0.2">
      <c r="A678" s="169" t="s">
        <v>521</v>
      </c>
      <c r="B678" s="170" t="s">
        <v>35</v>
      </c>
      <c r="C678" s="181" t="s">
        <v>52</v>
      </c>
      <c r="D678" s="181" t="s">
        <v>1153</v>
      </c>
      <c r="E678" s="170" t="s">
        <v>3607</v>
      </c>
      <c r="F678" s="181" t="s">
        <v>1149</v>
      </c>
      <c r="G678" s="182">
        <v>41675</v>
      </c>
      <c r="H678" s="181" t="s">
        <v>206</v>
      </c>
      <c r="I678" s="181" t="s">
        <v>1154</v>
      </c>
      <c r="J678" s="181">
        <v>30633374</v>
      </c>
      <c r="K678" s="181" t="s">
        <v>16</v>
      </c>
      <c r="L678" s="183">
        <v>100</v>
      </c>
    </row>
    <row r="679" spans="1:12" s="139" customFormat="1" ht="21.75" customHeight="1" x14ac:dyDescent="0.2">
      <c r="A679" s="169" t="s">
        <v>468</v>
      </c>
      <c r="B679" s="170" t="s">
        <v>2243</v>
      </c>
      <c r="C679" s="181" t="s">
        <v>1164</v>
      </c>
      <c r="D679" s="181" t="s">
        <v>1165</v>
      </c>
      <c r="E679" s="170" t="s">
        <v>3153</v>
      </c>
      <c r="F679" s="181" t="s">
        <v>1166</v>
      </c>
      <c r="G679" s="182">
        <v>41704</v>
      </c>
      <c r="H679" s="181" t="s">
        <v>780</v>
      </c>
      <c r="I679" s="181" t="s">
        <v>781</v>
      </c>
      <c r="J679" s="291" t="s">
        <v>1167</v>
      </c>
      <c r="K679" s="181" t="s">
        <v>16</v>
      </c>
      <c r="L679" s="269">
        <v>1096.2</v>
      </c>
    </row>
    <row r="680" spans="1:12" s="139" customFormat="1" ht="21.75" customHeight="1" x14ac:dyDescent="0.2">
      <c r="A680" s="169" t="s">
        <v>468</v>
      </c>
      <c r="B680" s="170" t="s">
        <v>35</v>
      </c>
      <c r="C680" s="181" t="s">
        <v>44</v>
      </c>
      <c r="D680" s="181" t="s">
        <v>1168</v>
      </c>
      <c r="E680" s="170" t="s">
        <v>1106</v>
      </c>
      <c r="F680" s="181" t="s">
        <v>1169</v>
      </c>
      <c r="G680" s="182">
        <v>41704</v>
      </c>
      <c r="H680" s="181" t="s">
        <v>475</v>
      </c>
      <c r="I680" s="181" t="s">
        <v>1170</v>
      </c>
      <c r="J680" s="181" t="s">
        <v>1171</v>
      </c>
      <c r="K680" s="181" t="s">
        <v>16</v>
      </c>
      <c r="L680" s="269">
        <v>2552</v>
      </c>
    </row>
    <row r="681" spans="1:12" s="139" customFormat="1" ht="21.75" customHeight="1" x14ac:dyDescent="0.2">
      <c r="A681" s="169" t="s">
        <v>3481</v>
      </c>
      <c r="B681" s="170" t="s">
        <v>2215</v>
      </c>
      <c r="C681" s="181" t="s">
        <v>404</v>
      </c>
      <c r="D681" s="181" t="s">
        <v>1172</v>
      </c>
      <c r="E681" s="170" t="s">
        <v>2714</v>
      </c>
      <c r="F681" s="181" t="s">
        <v>1173</v>
      </c>
      <c r="G681" s="182">
        <v>41649</v>
      </c>
      <c r="H681" s="181" t="s">
        <v>548</v>
      </c>
      <c r="I681" s="181" t="s">
        <v>13</v>
      </c>
      <c r="J681" s="181" t="s">
        <v>15</v>
      </c>
      <c r="K681" s="181" t="s">
        <v>16</v>
      </c>
      <c r="L681" s="183">
        <v>778.14</v>
      </c>
    </row>
    <row r="682" spans="1:12" s="139" customFormat="1" ht="21.75" customHeight="1" x14ac:dyDescent="0.2">
      <c r="A682" s="169" t="s">
        <v>3481</v>
      </c>
      <c r="B682" s="170" t="s">
        <v>2215</v>
      </c>
      <c r="C682" s="181" t="s">
        <v>404</v>
      </c>
      <c r="D682" s="181" t="s">
        <v>1174</v>
      </c>
      <c r="E682" s="170" t="s">
        <v>2714</v>
      </c>
      <c r="F682" s="181" t="s">
        <v>1173</v>
      </c>
      <c r="G682" s="182">
        <v>41649</v>
      </c>
      <c r="H682" s="181" t="s">
        <v>548</v>
      </c>
      <c r="I682" s="181" t="s">
        <v>13</v>
      </c>
      <c r="J682" s="181" t="s">
        <v>15</v>
      </c>
      <c r="K682" s="181" t="s">
        <v>16</v>
      </c>
      <c r="L682" s="183">
        <v>778.14</v>
      </c>
    </row>
    <row r="683" spans="1:12" s="139" customFormat="1" ht="21.75" customHeight="1" x14ac:dyDescent="0.2">
      <c r="A683" s="169" t="s">
        <v>3481</v>
      </c>
      <c r="B683" s="170" t="s">
        <v>2215</v>
      </c>
      <c r="C683" s="181" t="s">
        <v>404</v>
      </c>
      <c r="D683" s="181" t="s">
        <v>1175</v>
      </c>
      <c r="E683" s="170" t="s">
        <v>2714</v>
      </c>
      <c r="F683" s="181" t="s">
        <v>1173</v>
      </c>
      <c r="G683" s="182">
        <v>41649</v>
      </c>
      <c r="H683" s="181" t="s">
        <v>548</v>
      </c>
      <c r="I683" s="181" t="s">
        <v>13</v>
      </c>
      <c r="J683" s="181" t="s">
        <v>15</v>
      </c>
      <c r="K683" s="181" t="s">
        <v>16</v>
      </c>
      <c r="L683" s="183">
        <v>778.14</v>
      </c>
    </row>
    <row r="684" spans="1:12" s="139" customFormat="1" ht="21.75" customHeight="1" x14ac:dyDescent="0.2">
      <c r="A684" s="169" t="s">
        <v>3481</v>
      </c>
      <c r="B684" s="170" t="s">
        <v>2215</v>
      </c>
      <c r="C684" s="181" t="s">
        <v>404</v>
      </c>
      <c r="D684" s="181" t="s">
        <v>1176</v>
      </c>
      <c r="E684" s="170" t="s">
        <v>2714</v>
      </c>
      <c r="F684" s="181" t="s">
        <v>1173</v>
      </c>
      <c r="G684" s="182">
        <v>41649</v>
      </c>
      <c r="H684" s="181" t="s">
        <v>548</v>
      </c>
      <c r="I684" s="181" t="s">
        <v>13</v>
      </c>
      <c r="J684" s="181" t="s">
        <v>15</v>
      </c>
      <c r="K684" s="181" t="s">
        <v>16</v>
      </c>
      <c r="L684" s="183">
        <v>778.14</v>
      </c>
    </row>
    <row r="685" spans="1:12" s="139" customFormat="1" ht="21.75" customHeight="1" x14ac:dyDescent="0.2">
      <c r="A685" s="169" t="s">
        <v>3481</v>
      </c>
      <c r="B685" s="170" t="s">
        <v>2215</v>
      </c>
      <c r="C685" s="181" t="s">
        <v>404</v>
      </c>
      <c r="D685" s="181" t="s">
        <v>1177</v>
      </c>
      <c r="E685" s="170" t="s">
        <v>2714</v>
      </c>
      <c r="F685" s="181" t="s">
        <v>1173</v>
      </c>
      <c r="G685" s="182">
        <v>41649</v>
      </c>
      <c r="H685" s="181" t="s">
        <v>548</v>
      </c>
      <c r="I685" s="181" t="s">
        <v>13</v>
      </c>
      <c r="J685" s="181" t="s">
        <v>15</v>
      </c>
      <c r="K685" s="181" t="s">
        <v>16</v>
      </c>
      <c r="L685" s="183">
        <v>778.14</v>
      </c>
    </row>
    <row r="686" spans="1:12" s="139" customFormat="1" ht="21.75" customHeight="1" x14ac:dyDescent="0.2">
      <c r="A686" s="169" t="s">
        <v>3481</v>
      </c>
      <c r="B686" s="170" t="s">
        <v>2215</v>
      </c>
      <c r="C686" s="181" t="s">
        <v>404</v>
      </c>
      <c r="D686" s="181" t="s">
        <v>1178</v>
      </c>
      <c r="E686" s="170" t="s">
        <v>2714</v>
      </c>
      <c r="F686" s="181" t="s">
        <v>1173</v>
      </c>
      <c r="G686" s="182">
        <v>41649</v>
      </c>
      <c r="H686" s="181" t="s">
        <v>548</v>
      </c>
      <c r="I686" s="181" t="s">
        <v>13</v>
      </c>
      <c r="J686" s="181" t="s">
        <v>15</v>
      </c>
      <c r="K686" s="181" t="s">
        <v>16</v>
      </c>
      <c r="L686" s="183">
        <v>778.14</v>
      </c>
    </row>
    <row r="687" spans="1:12" s="139" customFormat="1" ht="21.75" customHeight="1" x14ac:dyDescent="0.2">
      <c r="A687" s="169" t="s">
        <v>3481</v>
      </c>
      <c r="B687" s="170" t="s">
        <v>2215</v>
      </c>
      <c r="C687" s="181" t="s">
        <v>404</v>
      </c>
      <c r="D687" s="181" t="s">
        <v>1179</v>
      </c>
      <c r="E687" s="170" t="s">
        <v>2714</v>
      </c>
      <c r="F687" s="181" t="s">
        <v>1173</v>
      </c>
      <c r="G687" s="182">
        <v>41649</v>
      </c>
      <c r="H687" s="170" t="s">
        <v>407</v>
      </c>
      <c r="I687" s="181" t="s">
        <v>13</v>
      </c>
      <c r="J687" s="181" t="s">
        <v>15</v>
      </c>
      <c r="K687" s="181" t="s">
        <v>16</v>
      </c>
      <c r="L687" s="183">
        <v>648.85</v>
      </c>
    </row>
    <row r="688" spans="1:12" s="139" customFormat="1" ht="21.75" customHeight="1" x14ac:dyDescent="0.2">
      <c r="A688" s="169" t="s">
        <v>3481</v>
      </c>
      <c r="B688" s="170" t="s">
        <v>2215</v>
      </c>
      <c r="C688" s="181" t="s">
        <v>404</v>
      </c>
      <c r="D688" s="181" t="s">
        <v>1180</v>
      </c>
      <c r="E688" s="170" t="s">
        <v>2714</v>
      </c>
      <c r="F688" s="181" t="s">
        <v>1173</v>
      </c>
      <c r="G688" s="182">
        <v>41649</v>
      </c>
      <c r="H688" s="170" t="s">
        <v>407</v>
      </c>
      <c r="I688" s="181" t="s">
        <v>13</v>
      </c>
      <c r="J688" s="181" t="s">
        <v>15</v>
      </c>
      <c r="K688" s="181" t="s">
        <v>16</v>
      </c>
      <c r="L688" s="183">
        <v>648.85</v>
      </c>
    </row>
    <row r="689" spans="1:12" s="139" customFormat="1" ht="21.75" customHeight="1" x14ac:dyDescent="0.2">
      <c r="A689" s="169" t="s">
        <v>3481</v>
      </c>
      <c r="B689" s="170" t="s">
        <v>2215</v>
      </c>
      <c r="C689" s="181" t="s">
        <v>1181</v>
      </c>
      <c r="D689" s="181" t="s">
        <v>1182</v>
      </c>
      <c r="E689" s="170" t="s">
        <v>2714</v>
      </c>
      <c r="F689" s="181" t="s">
        <v>1183</v>
      </c>
      <c r="G689" s="182">
        <v>41663</v>
      </c>
      <c r="H689" s="181" t="s">
        <v>1184</v>
      </c>
      <c r="I689" s="181" t="s">
        <v>1185</v>
      </c>
      <c r="J689" s="181" t="s">
        <v>15</v>
      </c>
      <c r="K689" s="181" t="s">
        <v>16</v>
      </c>
      <c r="L689" s="183">
        <v>2758.14</v>
      </c>
    </row>
    <row r="690" spans="1:12" s="139" customFormat="1" ht="21.75" customHeight="1" x14ac:dyDescent="0.2">
      <c r="A690" s="169" t="s">
        <v>644</v>
      </c>
      <c r="B690" s="170" t="s">
        <v>35</v>
      </c>
      <c r="C690" s="181" t="s">
        <v>52</v>
      </c>
      <c r="D690" s="181" t="s">
        <v>1186</v>
      </c>
      <c r="E690" s="170" t="s">
        <v>1187</v>
      </c>
      <c r="F690" s="181" t="s">
        <v>1188</v>
      </c>
      <c r="G690" s="179">
        <v>41675</v>
      </c>
      <c r="H690" s="181" t="s">
        <v>206</v>
      </c>
      <c r="I690" s="181" t="s">
        <v>1154</v>
      </c>
      <c r="J690" s="181">
        <v>30732648</v>
      </c>
      <c r="K690" s="181" t="s">
        <v>16</v>
      </c>
      <c r="L690" s="183">
        <v>100</v>
      </c>
    </row>
    <row r="691" spans="1:12" s="139" customFormat="1" ht="21.75" customHeight="1" x14ac:dyDescent="0.2">
      <c r="A691" s="169" t="s">
        <v>644</v>
      </c>
      <c r="B691" s="170" t="s">
        <v>35</v>
      </c>
      <c r="C691" s="181" t="s">
        <v>48</v>
      </c>
      <c r="D691" s="181" t="s">
        <v>1189</v>
      </c>
      <c r="E691" s="170" t="s">
        <v>1187</v>
      </c>
      <c r="F691" s="181" t="s">
        <v>1188</v>
      </c>
      <c r="G691" s="179">
        <v>41675</v>
      </c>
      <c r="H691" s="181" t="s">
        <v>206</v>
      </c>
      <c r="I691" s="181" t="s">
        <v>1152</v>
      </c>
      <c r="J691" s="181">
        <v>25209154</v>
      </c>
      <c r="K691" s="181" t="s">
        <v>16</v>
      </c>
      <c r="L691" s="183">
        <v>150</v>
      </c>
    </row>
    <row r="692" spans="1:12" s="139" customFormat="1" ht="21.75" customHeight="1" x14ac:dyDescent="0.2">
      <c r="A692" s="169" t="s">
        <v>644</v>
      </c>
      <c r="B692" s="170" t="s">
        <v>35</v>
      </c>
      <c r="C692" s="181" t="s">
        <v>116</v>
      </c>
      <c r="D692" s="181" t="s">
        <v>1190</v>
      </c>
      <c r="E692" s="170" t="s">
        <v>1187</v>
      </c>
      <c r="F692" s="181" t="s">
        <v>1188</v>
      </c>
      <c r="G692" s="179">
        <v>41675</v>
      </c>
      <c r="H692" s="181" t="s">
        <v>206</v>
      </c>
      <c r="I692" s="181">
        <v>10113</v>
      </c>
      <c r="J692" s="181" t="s">
        <v>1191</v>
      </c>
      <c r="K692" s="181" t="s">
        <v>16</v>
      </c>
      <c r="L692" s="183">
        <v>8450</v>
      </c>
    </row>
    <row r="693" spans="1:12" s="139" customFormat="1" ht="21.75" customHeight="1" x14ac:dyDescent="0.2">
      <c r="A693" s="169" t="s">
        <v>3481</v>
      </c>
      <c r="B693" s="170" t="s">
        <v>35</v>
      </c>
      <c r="C693" s="170" t="s">
        <v>971</v>
      </c>
      <c r="D693" s="170" t="s">
        <v>1192</v>
      </c>
      <c r="E693" s="170" t="s">
        <v>2714</v>
      </c>
      <c r="F693" s="170" t="s">
        <v>1193</v>
      </c>
      <c r="G693" s="179">
        <v>41676</v>
      </c>
      <c r="H693" s="170" t="s">
        <v>577</v>
      </c>
      <c r="I693" s="170" t="s">
        <v>1194</v>
      </c>
      <c r="J693" s="170" t="s">
        <v>1195</v>
      </c>
      <c r="K693" s="170" t="s">
        <v>16</v>
      </c>
      <c r="L693" s="183">
        <v>8399.56</v>
      </c>
    </row>
    <row r="694" spans="1:12" s="139" customFormat="1" ht="21.75" customHeight="1" x14ac:dyDescent="0.2">
      <c r="A694" s="169" t="s">
        <v>134</v>
      </c>
      <c r="B694" s="170" t="s">
        <v>21</v>
      </c>
      <c r="C694" s="170" t="s">
        <v>701</v>
      </c>
      <c r="D694" s="181" t="s">
        <v>1201</v>
      </c>
      <c r="E694" s="170" t="s">
        <v>1202</v>
      </c>
      <c r="F694" s="170" t="s">
        <v>1203</v>
      </c>
      <c r="G694" s="179">
        <v>41656</v>
      </c>
      <c r="H694" s="170" t="s">
        <v>1204</v>
      </c>
      <c r="I694" s="170" t="s">
        <v>1205</v>
      </c>
      <c r="J694" s="170">
        <v>130903366</v>
      </c>
      <c r="K694" s="170" t="s">
        <v>16</v>
      </c>
      <c r="L694" s="183">
        <v>1449.35</v>
      </c>
    </row>
    <row r="695" spans="1:12" s="139" customFormat="1" ht="21.75" customHeight="1" x14ac:dyDescent="0.2">
      <c r="A695" s="169" t="s">
        <v>845</v>
      </c>
      <c r="B695" s="170" t="s">
        <v>61</v>
      </c>
      <c r="C695" s="170" t="s">
        <v>623</v>
      </c>
      <c r="D695" s="181" t="s">
        <v>1206</v>
      </c>
      <c r="E695" s="170" t="s">
        <v>1207</v>
      </c>
      <c r="F695" s="170" t="s">
        <v>1208</v>
      </c>
      <c r="G695" s="182">
        <v>41709</v>
      </c>
      <c r="H695" s="170" t="s">
        <v>1209</v>
      </c>
      <c r="I695" s="170" t="s">
        <v>461</v>
      </c>
      <c r="J695" s="170" t="s">
        <v>15</v>
      </c>
      <c r="K695" s="170" t="s">
        <v>16</v>
      </c>
      <c r="L695" s="183">
        <v>1499</v>
      </c>
    </row>
    <row r="696" spans="1:12" s="139" customFormat="1" ht="21.75" customHeight="1" x14ac:dyDescent="0.2">
      <c r="A696" s="169" t="s">
        <v>202</v>
      </c>
      <c r="B696" s="170" t="s">
        <v>61</v>
      </c>
      <c r="C696" s="170" t="s">
        <v>623</v>
      </c>
      <c r="D696" s="181" t="s">
        <v>1212</v>
      </c>
      <c r="E696" s="170" t="s">
        <v>205</v>
      </c>
      <c r="F696" s="170" t="s">
        <v>1208</v>
      </c>
      <c r="G696" s="182">
        <v>41709</v>
      </c>
      <c r="H696" s="170" t="s">
        <v>1211</v>
      </c>
      <c r="I696" s="170" t="s">
        <v>461</v>
      </c>
      <c r="J696" s="192" t="s">
        <v>15</v>
      </c>
      <c r="K696" s="170" t="s">
        <v>16</v>
      </c>
      <c r="L696" s="183">
        <v>1699</v>
      </c>
    </row>
    <row r="697" spans="1:12" s="139" customFormat="1" ht="21.75" customHeight="1" x14ac:dyDescent="0.2">
      <c r="A697" s="169" t="s">
        <v>170</v>
      </c>
      <c r="B697" s="170" t="s">
        <v>35</v>
      </c>
      <c r="C697" s="170" t="s">
        <v>1234</v>
      </c>
      <c r="D697" s="170" t="s">
        <v>1235</v>
      </c>
      <c r="E697" s="170" t="s">
        <v>1236</v>
      </c>
      <c r="F697" s="170">
        <v>586</v>
      </c>
      <c r="G697" s="179">
        <v>42352</v>
      </c>
      <c r="H697" s="170" t="s">
        <v>93</v>
      </c>
      <c r="I697" s="170" t="s">
        <v>1237</v>
      </c>
      <c r="J697" s="192" t="s">
        <v>1238</v>
      </c>
      <c r="K697" s="170" t="s">
        <v>16</v>
      </c>
      <c r="L697" s="286">
        <v>2890.02</v>
      </c>
    </row>
    <row r="698" spans="1:12" s="139" customFormat="1" ht="21.75" customHeight="1" x14ac:dyDescent="0.2">
      <c r="A698" s="169" t="s">
        <v>3481</v>
      </c>
      <c r="B698" s="170" t="s">
        <v>21</v>
      </c>
      <c r="C698" s="170" t="s">
        <v>360</v>
      </c>
      <c r="D698" s="181" t="s">
        <v>1240</v>
      </c>
      <c r="E698" s="170" t="s">
        <v>2714</v>
      </c>
      <c r="F698" s="170" t="s">
        <v>1241</v>
      </c>
      <c r="G698" s="182">
        <v>41753</v>
      </c>
      <c r="H698" s="170" t="s">
        <v>363</v>
      </c>
      <c r="I698" s="170" t="s">
        <v>364</v>
      </c>
      <c r="J698" s="170" t="s">
        <v>15</v>
      </c>
      <c r="K698" s="170" t="s">
        <v>16</v>
      </c>
      <c r="L698" s="183">
        <v>2699.92</v>
      </c>
    </row>
    <row r="699" spans="1:12" s="139" customFormat="1" ht="21.75" customHeight="1" x14ac:dyDescent="0.2">
      <c r="A699" s="169" t="s">
        <v>3481</v>
      </c>
      <c r="B699" s="170" t="s">
        <v>21</v>
      </c>
      <c r="C699" s="170" t="s">
        <v>360</v>
      </c>
      <c r="D699" s="181" t="s">
        <v>1242</v>
      </c>
      <c r="E699" s="170" t="s">
        <v>2714</v>
      </c>
      <c r="F699" s="170" t="s">
        <v>1241</v>
      </c>
      <c r="G699" s="182">
        <v>41753</v>
      </c>
      <c r="H699" s="170" t="s">
        <v>363</v>
      </c>
      <c r="I699" s="170" t="s">
        <v>364</v>
      </c>
      <c r="J699" s="170" t="s">
        <v>15</v>
      </c>
      <c r="K699" s="170" t="s">
        <v>16</v>
      </c>
      <c r="L699" s="183">
        <v>2699.93</v>
      </c>
    </row>
    <row r="700" spans="1:12" s="139" customFormat="1" ht="21.75" customHeight="1" x14ac:dyDescent="0.2">
      <c r="A700" s="169" t="s">
        <v>1243</v>
      </c>
      <c r="B700" s="170" t="s">
        <v>61</v>
      </c>
      <c r="C700" s="170" t="s">
        <v>1244</v>
      </c>
      <c r="D700" s="181" t="s">
        <v>1245</v>
      </c>
      <c r="E700" s="170" t="s">
        <v>1246</v>
      </c>
      <c r="F700" s="170" t="s">
        <v>1247</v>
      </c>
      <c r="G700" s="182">
        <v>41752</v>
      </c>
      <c r="H700" s="170" t="s">
        <v>130</v>
      </c>
      <c r="I700" s="170" t="s">
        <v>1248</v>
      </c>
      <c r="J700" s="170" t="s">
        <v>15</v>
      </c>
      <c r="K700" s="170" t="s">
        <v>16</v>
      </c>
      <c r="L700" s="183">
        <v>1798</v>
      </c>
    </row>
    <row r="701" spans="1:12" s="139" customFormat="1" ht="21.75" customHeight="1" x14ac:dyDescent="0.2">
      <c r="A701" s="169" t="s">
        <v>3481</v>
      </c>
      <c r="B701" s="170" t="s">
        <v>61</v>
      </c>
      <c r="C701" s="170" t="s">
        <v>522</v>
      </c>
      <c r="D701" s="181" t="s">
        <v>1249</v>
      </c>
      <c r="E701" s="170" t="s">
        <v>2714</v>
      </c>
      <c r="F701" s="170" t="s">
        <v>1250</v>
      </c>
      <c r="G701" s="182">
        <v>41752</v>
      </c>
      <c r="H701" s="170" t="s">
        <v>1251</v>
      </c>
      <c r="I701" s="170" t="s">
        <v>461</v>
      </c>
      <c r="J701" s="192" t="s">
        <v>15</v>
      </c>
      <c r="K701" s="170" t="s">
        <v>16</v>
      </c>
      <c r="L701" s="183">
        <v>440.8</v>
      </c>
    </row>
    <row r="702" spans="1:12" s="139" customFormat="1" ht="21.75" customHeight="1" x14ac:dyDescent="0.2">
      <c r="A702" s="169" t="s">
        <v>3481</v>
      </c>
      <c r="B702" s="170" t="s">
        <v>61</v>
      </c>
      <c r="C702" s="170" t="s">
        <v>522</v>
      </c>
      <c r="D702" s="181" t="s">
        <v>1252</v>
      </c>
      <c r="E702" s="170" t="s">
        <v>2714</v>
      </c>
      <c r="F702" s="170" t="s">
        <v>1250</v>
      </c>
      <c r="G702" s="182">
        <v>41752</v>
      </c>
      <c r="H702" s="170" t="s">
        <v>1251</v>
      </c>
      <c r="I702" s="170" t="s">
        <v>461</v>
      </c>
      <c r="J702" s="170" t="s">
        <v>15</v>
      </c>
      <c r="K702" s="170" t="s">
        <v>16</v>
      </c>
      <c r="L702" s="183">
        <v>440.8</v>
      </c>
    </row>
    <row r="703" spans="1:12" s="139" customFormat="1" ht="21.75" customHeight="1" x14ac:dyDescent="0.2">
      <c r="A703" s="169" t="s">
        <v>3481</v>
      </c>
      <c r="B703" s="174" t="s">
        <v>61</v>
      </c>
      <c r="C703" s="174" t="s">
        <v>1725</v>
      </c>
      <c r="D703" s="171" t="s">
        <v>2713</v>
      </c>
      <c r="E703" s="170" t="s">
        <v>2714</v>
      </c>
      <c r="F703" s="174">
        <v>11848</v>
      </c>
      <c r="G703" s="175">
        <v>42654</v>
      </c>
      <c r="H703" s="171" t="s">
        <v>2715</v>
      </c>
      <c r="I703" s="176" t="s">
        <v>2716</v>
      </c>
      <c r="J703" s="174" t="s">
        <v>15</v>
      </c>
      <c r="K703" s="174" t="s">
        <v>16</v>
      </c>
      <c r="L703" s="177">
        <v>7999.99</v>
      </c>
    </row>
    <row r="704" spans="1:12" s="139" customFormat="1" ht="21.75" customHeight="1" x14ac:dyDescent="0.2">
      <c r="A704" s="169" t="s">
        <v>3481</v>
      </c>
      <c r="B704" s="174" t="s">
        <v>61</v>
      </c>
      <c r="C704" s="174" t="s">
        <v>2717</v>
      </c>
      <c r="D704" s="171" t="s">
        <v>2718</v>
      </c>
      <c r="E704" s="170" t="s">
        <v>2714</v>
      </c>
      <c r="F704" s="174">
        <v>11848</v>
      </c>
      <c r="G704" s="175">
        <v>42654</v>
      </c>
      <c r="H704" s="171" t="s">
        <v>130</v>
      </c>
      <c r="I704" s="176" t="s">
        <v>2716</v>
      </c>
      <c r="J704" s="174" t="s">
        <v>15</v>
      </c>
      <c r="K704" s="174" t="s">
        <v>16</v>
      </c>
      <c r="L704" s="177">
        <v>3999.99</v>
      </c>
    </row>
    <row r="705" spans="1:12" s="139" customFormat="1" ht="21.75" customHeight="1" x14ac:dyDescent="0.2">
      <c r="A705" s="169" t="s">
        <v>3481</v>
      </c>
      <c r="B705" s="174" t="s">
        <v>61</v>
      </c>
      <c r="C705" s="174" t="s">
        <v>2717</v>
      </c>
      <c r="D705" s="171" t="s">
        <v>2713</v>
      </c>
      <c r="E705" s="170" t="s">
        <v>2714</v>
      </c>
      <c r="F705" s="174">
        <v>11848</v>
      </c>
      <c r="G705" s="175">
        <v>42654</v>
      </c>
      <c r="H705" s="171" t="s">
        <v>849</v>
      </c>
      <c r="I705" s="176" t="s">
        <v>1065</v>
      </c>
      <c r="J705" s="174" t="s">
        <v>15</v>
      </c>
      <c r="K705" s="174" t="s">
        <v>16</v>
      </c>
      <c r="L705" s="177">
        <v>4000</v>
      </c>
    </row>
    <row r="706" spans="1:12" s="139" customFormat="1" ht="21.75" customHeight="1" x14ac:dyDescent="0.2">
      <c r="A706" s="169" t="s">
        <v>3481</v>
      </c>
      <c r="B706" s="174" t="s">
        <v>10</v>
      </c>
      <c r="C706" s="174" t="s">
        <v>2688</v>
      </c>
      <c r="D706" s="171" t="s">
        <v>2719</v>
      </c>
      <c r="E706" s="170" t="s">
        <v>2714</v>
      </c>
      <c r="F706" s="174">
        <v>11851</v>
      </c>
      <c r="G706" s="175">
        <v>42654</v>
      </c>
      <c r="H706" s="171" t="s">
        <v>2691</v>
      </c>
      <c r="I706" s="176">
        <v>1444</v>
      </c>
      <c r="J706" s="174" t="s">
        <v>15</v>
      </c>
      <c r="K706" s="174" t="s">
        <v>16</v>
      </c>
      <c r="L706" s="177">
        <v>5000</v>
      </c>
    </row>
    <row r="707" spans="1:12" s="139" customFormat="1" ht="21.75" customHeight="1" x14ac:dyDescent="0.2">
      <c r="A707" s="169" t="s">
        <v>3481</v>
      </c>
      <c r="B707" s="174" t="s">
        <v>35</v>
      </c>
      <c r="C707" s="174" t="s">
        <v>2720</v>
      </c>
      <c r="D707" s="171" t="s">
        <v>2721</v>
      </c>
      <c r="E707" s="170" t="s">
        <v>2714</v>
      </c>
      <c r="F707" s="174">
        <v>11890</v>
      </c>
      <c r="G707" s="175">
        <f>+G706</f>
        <v>42654</v>
      </c>
      <c r="H707" s="171" t="s">
        <v>139</v>
      </c>
      <c r="I707" s="176" t="s">
        <v>2722</v>
      </c>
      <c r="J707" s="174" t="s">
        <v>2723</v>
      </c>
      <c r="K707" s="174" t="s">
        <v>16</v>
      </c>
      <c r="L707" s="177">
        <v>8500</v>
      </c>
    </row>
    <row r="708" spans="1:12" s="139" customFormat="1" ht="21.75" customHeight="1" x14ac:dyDescent="0.2">
      <c r="A708" s="169" t="s">
        <v>3481</v>
      </c>
      <c r="B708" s="174" t="s">
        <v>64</v>
      </c>
      <c r="C708" s="174" t="s">
        <v>666</v>
      </c>
      <c r="D708" s="171" t="s">
        <v>2724</v>
      </c>
      <c r="E708" s="170" t="s">
        <v>2714</v>
      </c>
      <c r="F708" s="174">
        <v>11718</v>
      </c>
      <c r="G708" s="175">
        <v>42552</v>
      </c>
      <c r="H708" s="171" t="s">
        <v>1948</v>
      </c>
      <c r="I708" s="176" t="s">
        <v>2725</v>
      </c>
      <c r="J708" s="174" t="s">
        <v>2726</v>
      </c>
      <c r="K708" s="174" t="s">
        <v>16</v>
      </c>
      <c r="L708" s="177">
        <v>5500</v>
      </c>
    </row>
    <row r="709" spans="1:12" s="139" customFormat="1" ht="21.75" customHeight="1" x14ac:dyDescent="0.2">
      <c r="A709" s="169" t="s">
        <v>3481</v>
      </c>
      <c r="B709" s="174" t="s">
        <v>64</v>
      </c>
      <c r="C709" s="174" t="s">
        <v>666</v>
      </c>
      <c r="D709" s="171" t="s">
        <v>2724</v>
      </c>
      <c r="E709" s="170" t="s">
        <v>2714</v>
      </c>
      <c r="F709" s="174">
        <v>11718</v>
      </c>
      <c r="G709" s="175">
        <v>42552</v>
      </c>
      <c r="H709" s="171" t="s">
        <v>1948</v>
      </c>
      <c r="I709" s="176" t="s">
        <v>1278</v>
      </c>
      <c r="J709" s="174" t="s">
        <v>2727</v>
      </c>
      <c r="K709" s="174" t="s">
        <v>16</v>
      </c>
      <c r="L709" s="177">
        <v>5500</v>
      </c>
    </row>
    <row r="710" spans="1:12" s="139" customFormat="1" ht="21.75" customHeight="1" x14ac:dyDescent="0.2">
      <c r="A710" s="169" t="s">
        <v>3481</v>
      </c>
      <c r="B710" s="174" t="s">
        <v>64</v>
      </c>
      <c r="C710" s="174" t="s">
        <v>666</v>
      </c>
      <c r="D710" s="171" t="s">
        <v>2728</v>
      </c>
      <c r="E710" s="170" t="s">
        <v>2714</v>
      </c>
      <c r="F710" s="174">
        <v>11718</v>
      </c>
      <c r="G710" s="175">
        <v>42552</v>
      </c>
      <c r="H710" s="171" t="s">
        <v>1948</v>
      </c>
      <c r="I710" s="176" t="s">
        <v>1278</v>
      </c>
      <c r="J710" s="174" t="s">
        <v>2729</v>
      </c>
      <c r="K710" s="174" t="s">
        <v>16</v>
      </c>
      <c r="L710" s="177">
        <v>5500</v>
      </c>
    </row>
    <row r="711" spans="1:12" s="139" customFormat="1" ht="21.75" customHeight="1" x14ac:dyDescent="0.2">
      <c r="A711" s="169" t="s">
        <v>3481</v>
      </c>
      <c r="B711" s="174" t="s">
        <v>64</v>
      </c>
      <c r="C711" s="174" t="s">
        <v>2730</v>
      </c>
      <c r="D711" s="171" t="s">
        <v>2731</v>
      </c>
      <c r="E711" s="170" t="s">
        <v>2714</v>
      </c>
      <c r="F711" s="174">
        <v>11718</v>
      </c>
      <c r="G711" s="175">
        <v>42552</v>
      </c>
      <c r="H711" s="171" t="s">
        <v>2732</v>
      </c>
      <c r="I711" s="176" t="s">
        <v>2733</v>
      </c>
      <c r="J711" s="174">
        <v>33024440</v>
      </c>
      <c r="K711" s="174" t="s">
        <v>16</v>
      </c>
      <c r="L711" s="177">
        <v>17500</v>
      </c>
    </row>
    <row r="712" spans="1:12" s="139" customFormat="1" ht="21.75" customHeight="1" x14ac:dyDescent="0.2">
      <c r="A712" s="169" t="s">
        <v>3481</v>
      </c>
      <c r="B712" s="174" t="s">
        <v>64</v>
      </c>
      <c r="C712" s="174" t="s">
        <v>2730</v>
      </c>
      <c r="D712" s="171" t="s">
        <v>2734</v>
      </c>
      <c r="E712" s="170" t="s">
        <v>2714</v>
      </c>
      <c r="F712" s="174">
        <v>11718</v>
      </c>
      <c r="G712" s="175">
        <v>42552</v>
      </c>
      <c r="H712" s="171" t="s">
        <v>2732</v>
      </c>
      <c r="I712" s="176" t="str">
        <f>+I711</f>
        <v>AW130</v>
      </c>
      <c r="J712" s="174">
        <v>33024595</v>
      </c>
      <c r="K712" s="174" t="s">
        <v>16</v>
      </c>
      <c r="L712" s="177">
        <v>17500</v>
      </c>
    </row>
    <row r="713" spans="1:12" s="139" customFormat="1" ht="21.75" customHeight="1" x14ac:dyDescent="0.2">
      <c r="A713" s="169" t="s">
        <v>3481</v>
      </c>
      <c r="B713" s="174" t="s">
        <v>64</v>
      </c>
      <c r="C713" s="174" t="s">
        <v>2730</v>
      </c>
      <c r="D713" s="171" t="s">
        <v>2735</v>
      </c>
      <c r="E713" s="170" t="s">
        <v>2714</v>
      </c>
      <c r="F713" s="174">
        <v>11718</v>
      </c>
      <c r="G713" s="175">
        <v>42552</v>
      </c>
      <c r="H713" s="171" t="s">
        <v>2732</v>
      </c>
      <c r="I713" s="176" t="s">
        <v>2733</v>
      </c>
      <c r="J713" s="174">
        <v>33024438</v>
      </c>
      <c r="K713" s="174" t="s">
        <v>16</v>
      </c>
      <c r="L713" s="177">
        <v>17500</v>
      </c>
    </row>
    <row r="714" spans="1:12" s="139" customFormat="1" ht="21.75" customHeight="1" x14ac:dyDescent="0.2">
      <c r="A714" s="169" t="s">
        <v>3481</v>
      </c>
      <c r="B714" s="174" t="s">
        <v>64</v>
      </c>
      <c r="C714" s="174" t="str">
        <f>+C713</f>
        <v xml:space="preserve">CAMARA  </v>
      </c>
      <c r="D714" s="171" t="s">
        <v>2736</v>
      </c>
      <c r="E714" s="170" t="s">
        <v>2714</v>
      </c>
      <c r="F714" s="174">
        <v>11718</v>
      </c>
      <c r="G714" s="175">
        <v>42552</v>
      </c>
      <c r="H714" s="171" t="s">
        <v>2732</v>
      </c>
      <c r="I714" s="176" t="str">
        <f>+I713</f>
        <v>AW130</v>
      </c>
      <c r="J714" s="174">
        <v>2599435</v>
      </c>
      <c r="K714" s="174" t="s">
        <v>16</v>
      </c>
      <c r="L714" s="177">
        <v>17500</v>
      </c>
    </row>
    <row r="715" spans="1:12" s="139" customFormat="1" ht="21.75" customHeight="1" x14ac:dyDescent="0.2">
      <c r="A715" s="169" t="s">
        <v>3481</v>
      </c>
      <c r="B715" s="174" t="s">
        <v>64</v>
      </c>
      <c r="C715" s="174" t="s">
        <v>2730</v>
      </c>
      <c r="D715" s="171" t="s">
        <v>2738</v>
      </c>
      <c r="E715" s="170" t="s">
        <v>2714</v>
      </c>
      <c r="F715" s="174">
        <v>11718</v>
      </c>
      <c r="G715" s="175">
        <v>42552</v>
      </c>
      <c r="H715" s="171" t="s">
        <v>2732</v>
      </c>
      <c r="I715" s="176" t="str">
        <f>+I714</f>
        <v>AW130</v>
      </c>
      <c r="J715" s="174">
        <v>2599462</v>
      </c>
      <c r="K715" s="174" t="s">
        <v>16</v>
      </c>
      <c r="L715" s="177">
        <v>17500</v>
      </c>
    </row>
    <row r="716" spans="1:12" s="139" customFormat="1" ht="21.75" customHeight="1" x14ac:dyDescent="0.2">
      <c r="A716" s="169" t="s">
        <v>3481</v>
      </c>
      <c r="B716" s="174" t="s">
        <v>64</v>
      </c>
      <c r="C716" s="174" t="s">
        <v>2730</v>
      </c>
      <c r="D716" s="171" t="s">
        <v>2739</v>
      </c>
      <c r="E716" s="170" t="s">
        <v>2714</v>
      </c>
      <c r="F716" s="174">
        <v>11718</v>
      </c>
      <c r="G716" s="175">
        <v>42552</v>
      </c>
      <c r="H716" s="171" t="s">
        <v>2732</v>
      </c>
      <c r="I716" s="176" t="str">
        <f>+I715</f>
        <v>AW130</v>
      </c>
      <c r="J716" s="174">
        <v>2599342</v>
      </c>
      <c r="K716" s="174" t="s">
        <v>16</v>
      </c>
      <c r="L716" s="177">
        <v>17500</v>
      </c>
    </row>
    <row r="717" spans="1:12" s="139" customFormat="1" ht="21.75" customHeight="1" x14ac:dyDescent="0.2">
      <c r="A717" s="169" t="s">
        <v>3481</v>
      </c>
      <c r="B717" s="174" t="s">
        <v>142</v>
      </c>
      <c r="C717" s="174" t="s">
        <v>2740</v>
      </c>
      <c r="D717" s="171" t="s">
        <v>2741</v>
      </c>
      <c r="E717" s="170" t="s">
        <v>2714</v>
      </c>
      <c r="F717" s="174">
        <v>11718</v>
      </c>
      <c r="G717" s="175">
        <v>42552</v>
      </c>
      <c r="H717" s="171" t="s">
        <v>3624</v>
      </c>
      <c r="I717" s="176" t="s">
        <v>3625</v>
      </c>
      <c r="J717" s="174" t="s">
        <v>2742</v>
      </c>
      <c r="K717" s="174" t="s">
        <v>16</v>
      </c>
      <c r="L717" s="177">
        <v>5000</v>
      </c>
    </row>
    <row r="718" spans="1:12" s="139" customFormat="1" ht="21.75" customHeight="1" x14ac:dyDescent="0.2">
      <c r="A718" s="169" t="s">
        <v>3481</v>
      </c>
      <c r="B718" s="174" t="s">
        <v>35</v>
      </c>
      <c r="C718" s="174" t="s">
        <v>2743</v>
      </c>
      <c r="D718" s="171" t="s">
        <v>2744</v>
      </c>
      <c r="E718" s="170" t="s">
        <v>2714</v>
      </c>
      <c r="F718" s="174">
        <v>11847</v>
      </c>
      <c r="G718" s="175">
        <f>+G717</f>
        <v>42552</v>
      </c>
      <c r="H718" s="171" t="s">
        <v>139</v>
      </c>
      <c r="I718" s="176" t="s">
        <v>1340</v>
      </c>
      <c r="J718" s="174" t="s">
        <v>2745</v>
      </c>
      <c r="K718" s="174" t="s">
        <v>16</v>
      </c>
      <c r="L718" s="177">
        <v>5500</v>
      </c>
    </row>
    <row r="719" spans="1:12" s="139" customFormat="1" ht="21.75" customHeight="1" x14ac:dyDescent="0.2">
      <c r="A719" s="169" t="s">
        <v>3481</v>
      </c>
      <c r="B719" s="174" t="s">
        <v>35</v>
      </c>
      <c r="C719" s="174" t="s">
        <v>2743</v>
      </c>
      <c r="D719" s="171" t="s">
        <v>2746</v>
      </c>
      <c r="E719" s="170" t="s">
        <v>2714</v>
      </c>
      <c r="F719" s="174">
        <v>11847</v>
      </c>
      <c r="G719" s="175">
        <f>+G718</f>
        <v>42552</v>
      </c>
      <c r="H719" s="171" t="s">
        <v>139</v>
      </c>
      <c r="I719" s="176" t="s">
        <v>1340</v>
      </c>
      <c r="J719" s="174" t="s">
        <v>2747</v>
      </c>
      <c r="K719" s="174" t="s">
        <v>16</v>
      </c>
      <c r="L719" s="177">
        <v>5500</v>
      </c>
    </row>
    <row r="720" spans="1:12" s="139" customFormat="1" ht="21.75" customHeight="1" x14ac:dyDescent="0.2">
      <c r="A720" s="169" t="s">
        <v>3481</v>
      </c>
      <c r="B720" s="174" t="s">
        <v>35</v>
      </c>
      <c r="C720" s="174" t="s">
        <v>2748</v>
      </c>
      <c r="D720" s="171" t="s">
        <v>886</v>
      </c>
      <c r="E720" s="170" t="s">
        <v>2714</v>
      </c>
      <c r="F720" s="174">
        <v>11847</v>
      </c>
      <c r="G720" s="175">
        <f>+G719</f>
        <v>42552</v>
      </c>
      <c r="H720" s="171" t="s">
        <v>577</v>
      </c>
      <c r="I720" s="176" t="s">
        <v>2749</v>
      </c>
      <c r="J720" s="174">
        <v>9108</v>
      </c>
      <c r="K720" s="174" t="s">
        <v>16</v>
      </c>
      <c r="L720" s="177">
        <v>25499.99</v>
      </c>
    </row>
    <row r="721" spans="1:12" s="139" customFormat="1" ht="21.75" customHeight="1" x14ac:dyDescent="0.2">
      <c r="A721" s="169" t="s">
        <v>3481</v>
      </c>
      <c r="B721" s="174" t="s">
        <v>35</v>
      </c>
      <c r="C721" s="174" t="s">
        <v>2748</v>
      </c>
      <c r="D721" s="171" t="s">
        <v>2750</v>
      </c>
      <c r="E721" s="170" t="s">
        <v>2714</v>
      </c>
      <c r="F721" s="174">
        <v>11847</v>
      </c>
      <c r="G721" s="175">
        <f>+G720</f>
        <v>42552</v>
      </c>
      <c r="H721" s="171" t="s">
        <v>577</v>
      </c>
      <c r="I721" s="176" t="s">
        <v>2749</v>
      </c>
      <c r="J721" s="174" t="s">
        <v>2751</v>
      </c>
      <c r="K721" s="174" t="s">
        <v>16</v>
      </c>
      <c r="L721" s="177">
        <v>25500</v>
      </c>
    </row>
    <row r="722" spans="1:12" s="139" customFormat="1" ht="21.75" customHeight="1" x14ac:dyDescent="0.2">
      <c r="A722" s="169" t="s">
        <v>3481</v>
      </c>
      <c r="B722" s="170" t="s">
        <v>61</v>
      </c>
      <c r="C722" s="170" t="s">
        <v>522</v>
      </c>
      <c r="D722" s="181" t="s">
        <v>1253</v>
      </c>
      <c r="E722" s="170" t="s">
        <v>2714</v>
      </c>
      <c r="F722" s="170" t="s">
        <v>1250</v>
      </c>
      <c r="G722" s="182">
        <v>41752</v>
      </c>
      <c r="H722" s="170" t="s">
        <v>1251</v>
      </c>
      <c r="I722" s="170" t="s">
        <v>461</v>
      </c>
      <c r="J722" s="170" t="s">
        <v>15</v>
      </c>
      <c r="K722" s="170" t="s">
        <v>16</v>
      </c>
      <c r="L722" s="183">
        <v>440.8</v>
      </c>
    </row>
    <row r="723" spans="1:12" s="139" customFormat="1" ht="21.75" customHeight="1" x14ac:dyDescent="0.2">
      <c r="A723" s="169" t="s">
        <v>3481</v>
      </c>
      <c r="B723" s="174" t="s">
        <v>35</v>
      </c>
      <c r="C723" s="174" t="s">
        <v>2855</v>
      </c>
      <c r="D723" s="171" t="s">
        <v>2346</v>
      </c>
      <c r="E723" s="170" t="s">
        <v>2714</v>
      </c>
      <c r="F723" s="174">
        <v>11847</v>
      </c>
      <c r="G723" s="175">
        <v>42654</v>
      </c>
      <c r="H723" s="171" t="s">
        <v>2856</v>
      </c>
      <c r="I723" s="176" t="s">
        <v>2857</v>
      </c>
      <c r="J723" s="315">
        <v>30808187451</v>
      </c>
      <c r="K723" s="315" t="s">
        <v>16</v>
      </c>
      <c r="L723" s="177">
        <v>29500</v>
      </c>
    </row>
    <row r="724" spans="1:12" s="139" customFormat="1" ht="21.75" customHeight="1" x14ac:dyDescent="0.2">
      <c r="A724" s="169" t="s">
        <v>3481</v>
      </c>
      <c r="B724" s="174" t="s">
        <v>35</v>
      </c>
      <c r="C724" s="174" t="s">
        <v>2743</v>
      </c>
      <c r="D724" s="171" t="s">
        <v>2346</v>
      </c>
      <c r="E724" s="170" t="s">
        <v>2714</v>
      </c>
      <c r="F724" s="174">
        <v>11847</v>
      </c>
      <c r="G724" s="175">
        <f>+G723</f>
        <v>42654</v>
      </c>
      <c r="H724" s="171" t="s">
        <v>139</v>
      </c>
      <c r="I724" s="176" t="s">
        <v>1340</v>
      </c>
      <c r="J724" s="174" t="s">
        <v>2858</v>
      </c>
      <c r="K724" s="174" t="s">
        <v>16</v>
      </c>
      <c r="L724" s="177">
        <v>5500</v>
      </c>
    </row>
    <row r="725" spans="1:12" s="139" customFormat="1" ht="21.75" customHeight="1" x14ac:dyDescent="0.2">
      <c r="A725" s="169" t="s">
        <v>3481</v>
      </c>
      <c r="B725" s="174" t="s">
        <v>61</v>
      </c>
      <c r="C725" s="174" t="s">
        <v>2704</v>
      </c>
      <c r="D725" s="171" t="s">
        <v>2859</v>
      </c>
      <c r="E725" s="170" t="s">
        <v>2714</v>
      </c>
      <c r="F725" s="174">
        <v>953</v>
      </c>
      <c r="G725" s="175">
        <v>42655</v>
      </c>
      <c r="H725" s="171" t="s">
        <v>2860</v>
      </c>
      <c r="I725" s="176" t="s">
        <v>260</v>
      </c>
      <c r="J725" s="174" t="s">
        <v>15</v>
      </c>
      <c r="K725" s="174" t="s">
        <v>16</v>
      </c>
      <c r="L725" s="177">
        <v>4444.01</v>
      </c>
    </row>
    <row r="726" spans="1:12" s="139" customFormat="1" ht="21.75" customHeight="1" x14ac:dyDescent="0.2">
      <c r="A726" s="169" t="s">
        <v>649</v>
      </c>
      <c r="B726" s="170" t="s">
        <v>61</v>
      </c>
      <c r="C726" s="170" t="s">
        <v>1244</v>
      </c>
      <c r="D726" s="181" t="s">
        <v>1263</v>
      </c>
      <c r="E726" s="170" t="s">
        <v>1264</v>
      </c>
      <c r="F726" s="181" t="s">
        <v>1265</v>
      </c>
      <c r="G726" s="182">
        <v>41709</v>
      </c>
      <c r="H726" s="181" t="s">
        <v>1248</v>
      </c>
      <c r="I726" s="181" t="s">
        <v>130</v>
      </c>
      <c r="J726" s="181" t="s">
        <v>15</v>
      </c>
      <c r="K726" s="170" t="s">
        <v>16</v>
      </c>
      <c r="L726" s="183">
        <v>1682</v>
      </c>
    </row>
    <row r="727" spans="1:12" s="139" customFormat="1" ht="21.75" customHeight="1" x14ac:dyDescent="0.2">
      <c r="A727" s="169" t="s">
        <v>1266</v>
      </c>
      <c r="B727" s="170" t="s">
        <v>61</v>
      </c>
      <c r="C727" s="170" t="s">
        <v>1267</v>
      </c>
      <c r="D727" s="170" t="s">
        <v>1268</v>
      </c>
      <c r="E727" s="170" t="s">
        <v>1269</v>
      </c>
      <c r="F727" s="170" t="s">
        <v>1270</v>
      </c>
      <c r="G727" s="179">
        <v>42354</v>
      </c>
      <c r="H727" s="170" t="s">
        <v>1271</v>
      </c>
      <c r="I727" s="170" t="s">
        <v>1272</v>
      </c>
      <c r="J727" s="170" t="s">
        <v>1268</v>
      </c>
      <c r="K727" s="170" t="s">
        <v>16</v>
      </c>
      <c r="L727" s="286">
        <v>2993</v>
      </c>
    </row>
    <row r="728" spans="1:12" s="139" customFormat="1" ht="21.75" customHeight="1" x14ac:dyDescent="0.2">
      <c r="A728" s="285" t="s">
        <v>1266</v>
      </c>
      <c r="B728" s="274" t="s">
        <v>35</v>
      </c>
      <c r="C728" s="274" t="s">
        <v>1273</v>
      </c>
      <c r="D728" s="274" t="s">
        <v>1274</v>
      </c>
      <c r="E728" s="170" t="s">
        <v>1269</v>
      </c>
      <c r="F728" s="274">
        <v>586</v>
      </c>
      <c r="G728" s="275">
        <v>42352</v>
      </c>
      <c r="H728" s="274" t="s">
        <v>1275</v>
      </c>
      <c r="I728" s="274" t="s">
        <v>1276</v>
      </c>
      <c r="J728" s="274" t="s">
        <v>1277</v>
      </c>
      <c r="K728" s="274" t="s">
        <v>16</v>
      </c>
      <c r="L728" s="276">
        <v>8433.43</v>
      </c>
    </row>
    <row r="729" spans="1:12" s="139" customFormat="1" ht="21.75" customHeight="1" x14ac:dyDescent="0.2">
      <c r="A729" s="285" t="s">
        <v>1266</v>
      </c>
      <c r="B729" s="274" t="s">
        <v>64</v>
      </c>
      <c r="C729" s="274" t="s">
        <v>666</v>
      </c>
      <c r="D729" s="274" t="s">
        <v>948</v>
      </c>
      <c r="E729" s="170" t="s">
        <v>1269</v>
      </c>
      <c r="F729" s="274">
        <v>579</v>
      </c>
      <c r="G729" s="275">
        <v>42345</v>
      </c>
      <c r="H729" s="274" t="s">
        <v>68</v>
      </c>
      <c r="I729" s="274" t="s">
        <v>1278</v>
      </c>
      <c r="J729" s="316" t="s">
        <v>1279</v>
      </c>
      <c r="K729" s="274" t="s">
        <v>16</v>
      </c>
      <c r="L729" s="276">
        <v>3752.6</v>
      </c>
    </row>
    <row r="730" spans="1:12" s="139" customFormat="1" ht="21.75" customHeight="1" x14ac:dyDescent="0.2">
      <c r="A730" s="285" t="s">
        <v>1266</v>
      </c>
      <c r="B730" s="174" t="s">
        <v>35</v>
      </c>
      <c r="C730" s="174" t="s">
        <v>2669</v>
      </c>
      <c r="D730" s="171" t="s">
        <v>2670</v>
      </c>
      <c r="E730" s="170" t="s">
        <v>1269</v>
      </c>
      <c r="F730" s="174">
        <v>718</v>
      </c>
      <c r="G730" s="175">
        <v>42655</v>
      </c>
      <c r="H730" s="171" t="s">
        <v>1776</v>
      </c>
      <c r="I730" s="176" t="s">
        <v>130</v>
      </c>
      <c r="J730" s="174" t="s">
        <v>2671</v>
      </c>
      <c r="K730" s="174" t="s">
        <v>16</v>
      </c>
      <c r="L730" s="177">
        <v>6438</v>
      </c>
    </row>
    <row r="731" spans="1:12" s="139" customFormat="1" ht="21.75" customHeight="1" x14ac:dyDescent="0.2">
      <c r="A731" s="169" t="s">
        <v>3481</v>
      </c>
      <c r="B731" s="170" t="s">
        <v>35</v>
      </c>
      <c r="C731" s="181" t="s">
        <v>492</v>
      </c>
      <c r="D731" s="181" t="s">
        <v>1280</v>
      </c>
      <c r="E731" s="170" t="s">
        <v>2714</v>
      </c>
      <c r="F731" s="181">
        <v>5261</v>
      </c>
      <c r="G731" s="182">
        <v>41787</v>
      </c>
      <c r="H731" s="181" t="s">
        <v>206</v>
      </c>
      <c r="I731" s="181" t="s">
        <v>1281</v>
      </c>
      <c r="J731" s="181" t="s">
        <v>1282</v>
      </c>
      <c r="K731" s="181" t="s">
        <v>16</v>
      </c>
      <c r="L731" s="184">
        <v>7018</v>
      </c>
    </row>
    <row r="732" spans="1:12" s="150" customFormat="1" ht="21.75" customHeight="1" x14ac:dyDescent="0.2">
      <c r="A732" s="169" t="s">
        <v>1287</v>
      </c>
      <c r="B732" s="170" t="s">
        <v>61</v>
      </c>
      <c r="C732" s="170" t="s">
        <v>1244</v>
      </c>
      <c r="D732" s="170" t="s">
        <v>1288</v>
      </c>
      <c r="E732" s="170" t="s">
        <v>3601</v>
      </c>
      <c r="F732" s="181" t="s">
        <v>1289</v>
      </c>
      <c r="G732" s="182">
        <v>41820</v>
      </c>
      <c r="H732" s="181" t="s">
        <v>464</v>
      </c>
      <c r="I732" s="181" t="s">
        <v>130</v>
      </c>
      <c r="J732" s="181" t="s">
        <v>15</v>
      </c>
      <c r="K732" s="181" t="s">
        <v>16</v>
      </c>
      <c r="L732" s="184">
        <v>1529.91</v>
      </c>
    </row>
    <row r="733" spans="1:12" s="139" customFormat="1" ht="21.75" customHeight="1" x14ac:dyDescent="0.2">
      <c r="A733" s="169" t="s">
        <v>644</v>
      </c>
      <c r="B733" s="170" t="s">
        <v>61</v>
      </c>
      <c r="C733" s="170" t="s">
        <v>1244</v>
      </c>
      <c r="D733" s="170" t="s">
        <v>1263</v>
      </c>
      <c r="E733" s="170" t="s">
        <v>1290</v>
      </c>
      <c r="F733" s="181" t="s">
        <v>1289</v>
      </c>
      <c r="G733" s="182">
        <v>41820</v>
      </c>
      <c r="H733" s="181" t="s">
        <v>464</v>
      </c>
      <c r="I733" s="181" t="s">
        <v>130</v>
      </c>
      <c r="J733" s="181" t="s">
        <v>15</v>
      </c>
      <c r="K733" s="181" t="s">
        <v>16</v>
      </c>
      <c r="L733" s="184">
        <v>1529.91</v>
      </c>
    </row>
    <row r="734" spans="1:12" s="153" customFormat="1" ht="21.75" customHeight="1" x14ac:dyDescent="0.2">
      <c r="A734" s="169" t="s">
        <v>649</v>
      </c>
      <c r="B734" s="170" t="s">
        <v>61</v>
      </c>
      <c r="C734" s="170" t="s">
        <v>623</v>
      </c>
      <c r="D734" s="170" t="s">
        <v>1291</v>
      </c>
      <c r="E734" s="170" t="s">
        <v>1264</v>
      </c>
      <c r="F734" s="181" t="s">
        <v>1289</v>
      </c>
      <c r="G734" s="182">
        <v>41820</v>
      </c>
      <c r="H734" s="181" t="s">
        <v>461</v>
      </c>
      <c r="I734" s="181" t="s">
        <v>13</v>
      </c>
      <c r="J734" s="181" t="s">
        <v>15</v>
      </c>
      <c r="K734" s="181" t="s">
        <v>16</v>
      </c>
      <c r="L734" s="184">
        <v>764.15</v>
      </c>
    </row>
    <row r="735" spans="1:12" s="153" customFormat="1" ht="21.75" customHeight="1" x14ac:dyDescent="0.2">
      <c r="A735" s="169" t="s">
        <v>1287</v>
      </c>
      <c r="B735" s="170" t="s">
        <v>61</v>
      </c>
      <c r="C735" s="170" t="s">
        <v>522</v>
      </c>
      <c r="D735" s="170" t="s">
        <v>1292</v>
      </c>
      <c r="E735" s="170" t="s">
        <v>3601</v>
      </c>
      <c r="F735" s="181" t="s">
        <v>1289</v>
      </c>
      <c r="G735" s="182">
        <v>41820</v>
      </c>
      <c r="H735" s="181" t="s">
        <v>461</v>
      </c>
      <c r="I735" s="181" t="s">
        <v>1293</v>
      </c>
      <c r="J735" s="181" t="s">
        <v>15</v>
      </c>
      <c r="K735" s="181" t="s">
        <v>16</v>
      </c>
      <c r="L735" s="184">
        <v>364.65</v>
      </c>
    </row>
    <row r="736" spans="1:12" s="139" customFormat="1" ht="21.75" customHeight="1" x14ac:dyDescent="0.2">
      <c r="A736" s="169" t="s">
        <v>649</v>
      </c>
      <c r="B736" s="170" t="s">
        <v>61</v>
      </c>
      <c r="C736" s="170" t="s">
        <v>522</v>
      </c>
      <c r="D736" s="170" t="s">
        <v>1294</v>
      </c>
      <c r="E736" s="170" t="s">
        <v>1264</v>
      </c>
      <c r="F736" s="181" t="s">
        <v>1289</v>
      </c>
      <c r="G736" s="182">
        <v>41820</v>
      </c>
      <c r="H736" s="181" t="s">
        <v>461</v>
      </c>
      <c r="I736" s="181" t="s">
        <v>1293</v>
      </c>
      <c r="J736" s="181" t="s">
        <v>15</v>
      </c>
      <c r="K736" s="181" t="s">
        <v>16</v>
      </c>
      <c r="L736" s="184">
        <v>364.65</v>
      </c>
    </row>
    <row r="737" spans="1:13" s="139" customFormat="1" ht="21.75" customHeight="1" x14ac:dyDescent="0.2">
      <c r="A737" s="169" t="s">
        <v>649</v>
      </c>
      <c r="B737" s="170" t="s">
        <v>61</v>
      </c>
      <c r="C737" s="170" t="s">
        <v>522</v>
      </c>
      <c r="D737" s="170" t="s">
        <v>1295</v>
      </c>
      <c r="E737" s="170" t="s">
        <v>1264</v>
      </c>
      <c r="F737" s="181" t="s">
        <v>1289</v>
      </c>
      <c r="G737" s="182">
        <v>41820</v>
      </c>
      <c r="H737" s="181" t="s">
        <v>461</v>
      </c>
      <c r="I737" s="181" t="s">
        <v>1293</v>
      </c>
      <c r="J737" s="181" t="s">
        <v>15</v>
      </c>
      <c r="K737" s="181" t="s">
        <v>16</v>
      </c>
      <c r="L737" s="184">
        <v>364.65</v>
      </c>
    </row>
    <row r="738" spans="1:13" s="139" customFormat="1" ht="21.75" customHeight="1" x14ac:dyDescent="0.2">
      <c r="A738" s="169" t="s">
        <v>644</v>
      </c>
      <c r="B738" s="170" t="s">
        <v>61</v>
      </c>
      <c r="C738" s="170" t="s">
        <v>522</v>
      </c>
      <c r="D738" s="170" t="s">
        <v>1292</v>
      </c>
      <c r="E738" s="170" t="s">
        <v>1290</v>
      </c>
      <c r="F738" s="181" t="s">
        <v>1289</v>
      </c>
      <c r="G738" s="182">
        <v>41820</v>
      </c>
      <c r="H738" s="181" t="s">
        <v>461</v>
      </c>
      <c r="I738" s="181" t="s">
        <v>1293</v>
      </c>
      <c r="J738" s="181" t="s">
        <v>15</v>
      </c>
      <c r="K738" s="181" t="s">
        <v>16</v>
      </c>
      <c r="L738" s="184">
        <v>364.65</v>
      </c>
    </row>
    <row r="739" spans="1:13" s="139" customFormat="1" ht="21.75" customHeight="1" x14ac:dyDescent="0.2">
      <c r="A739" s="169" t="s">
        <v>644</v>
      </c>
      <c r="B739" s="170" t="s">
        <v>61</v>
      </c>
      <c r="C739" s="170" t="s">
        <v>522</v>
      </c>
      <c r="D739" s="170" t="s">
        <v>1296</v>
      </c>
      <c r="E739" s="170" t="s">
        <v>1290</v>
      </c>
      <c r="F739" s="181" t="s">
        <v>1289</v>
      </c>
      <c r="G739" s="182">
        <v>41820</v>
      </c>
      <c r="H739" s="181" t="s">
        <v>461</v>
      </c>
      <c r="I739" s="181" t="s">
        <v>1293</v>
      </c>
      <c r="J739" s="181" t="s">
        <v>15</v>
      </c>
      <c r="K739" s="181" t="s">
        <v>16</v>
      </c>
      <c r="L739" s="184">
        <v>364.65</v>
      </c>
    </row>
    <row r="740" spans="1:13" s="139" customFormat="1" ht="21.75" customHeight="1" x14ac:dyDescent="0.2">
      <c r="A740" s="169" t="s">
        <v>659</v>
      </c>
      <c r="B740" s="170" t="s">
        <v>61</v>
      </c>
      <c r="C740" s="170" t="s">
        <v>522</v>
      </c>
      <c r="D740" s="170" t="s">
        <v>1296</v>
      </c>
      <c r="E740" s="170" t="s">
        <v>662</v>
      </c>
      <c r="F740" s="181" t="s">
        <v>1289</v>
      </c>
      <c r="G740" s="182">
        <v>41820</v>
      </c>
      <c r="H740" s="181" t="s">
        <v>461</v>
      </c>
      <c r="I740" s="181" t="s">
        <v>1293</v>
      </c>
      <c r="J740" s="181" t="s">
        <v>15</v>
      </c>
      <c r="K740" s="181" t="s">
        <v>16</v>
      </c>
      <c r="L740" s="184">
        <v>364.65</v>
      </c>
    </row>
    <row r="741" spans="1:13" s="139" customFormat="1" ht="21.75" customHeight="1" x14ac:dyDescent="0.2">
      <c r="A741" s="169" t="s">
        <v>659</v>
      </c>
      <c r="B741" s="170" t="s">
        <v>61</v>
      </c>
      <c r="C741" s="170" t="s">
        <v>522</v>
      </c>
      <c r="D741" s="170" t="s">
        <v>1297</v>
      </c>
      <c r="E741" s="170" t="s">
        <v>662</v>
      </c>
      <c r="F741" s="181" t="s">
        <v>1289</v>
      </c>
      <c r="G741" s="182">
        <v>41820</v>
      </c>
      <c r="H741" s="181" t="s">
        <v>461</v>
      </c>
      <c r="I741" s="181" t="s">
        <v>1293</v>
      </c>
      <c r="J741" s="181" t="s">
        <v>15</v>
      </c>
      <c r="K741" s="181" t="s">
        <v>16</v>
      </c>
      <c r="L741" s="184">
        <v>364.65</v>
      </c>
    </row>
    <row r="742" spans="1:13" s="139" customFormat="1" ht="21.75" customHeight="1" x14ac:dyDescent="0.2">
      <c r="A742" s="169" t="s">
        <v>89</v>
      </c>
      <c r="B742" s="170" t="s">
        <v>61</v>
      </c>
      <c r="C742" s="181" t="s">
        <v>251</v>
      </c>
      <c r="D742" s="181" t="s">
        <v>1298</v>
      </c>
      <c r="E742" s="170" t="s">
        <v>91</v>
      </c>
      <c r="F742" s="181" t="s">
        <v>1289</v>
      </c>
      <c r="G742" s="182">
        <v>41820</v>
      </c>
      <c r="H742" s="181" t="s">
        <v>1299</v>
      </c>
      <c r="I742" s="181" t="s">
        <v>13</v>
      </c>
      <c r="J742" s="181" t="s">
        <v>15</v>
      </c>
      <c r="K742" s="181" t="s">
        <v>16</v>
      </c>
      <c r="L742" s="184">
        <v>2804.15</v>
      </c>
    </row>
    <row r="743" spans="1:13" s="139" customFormat="1" ht="21.75" customHeight="1" x14ac:dyDescent="0.2">
      <c r="A743" s="169" t="s">
        <v>644</v>
      </c>
      <c r="B743" s="170" t="s">
        <v>61</v>
      </c>
      <c r="C743" s="181" t="s">
        <v>251</v>
      </c>
      <c r="D743" s="181" t="s">
        <v>1300</v>
      </c>
      <c r="E743" s="170" t="s">
        <v>1290</v>
      </c>
      <c r="F743" s="181" t="s">
        <v>1289</v>
      </c>
      <c r="G743" s="182">
        <v>41820</v>
      </c>
      <c r="H743" s="181" t="s">
        <v>1299</v>
      </c>
      <c r="I743" s="181" t="s">
        <v>13</v>
      </c>
      <c r="J743" s="181" t="s">
        <v>15</v>
      </c>
      <c r="K743" s="181" t="s">
        <v>16</v>
      </c>
      <c r="L743" s="184">
        <v>2804.15</v>
      </c>
    </row>
    <row r="744" spans="1:13" s="139" customFormat="1" ht="21.75" customHeight="1" x14ac:dyDescent="0.2">
      <c r="A744" s="169" t="s">
        <v>1301</v>
      </c>
      <c r="B744" s="170" t="s">
        <v>61</v>
      </c>
      <c r="C744" s="181" t="s">
        <v>251</v>
      </c>
      <c r="D744" s="181" t="s">
        <v>1302</v>
      </c>
      <c r="E744" s="171" t="s">
        <v>2911</v>
      </c>
      <c r="F744" s="181" t="s">
        <v>1289</v>
      </c>
      <c r="G744" s="182">
        <v>41820</v>
      </c>
      <c r="H744" s="181" t="s">
        <v>1299</v>
      </c>
      <c r="I744" s="181" t="s">
        <v>13</v>
      </c>
      <c r="J744" s="181" t="s">
        <v>15</v>
      </c>
      <c r="K744" s="181" t="s">
        <v>16</v>
      </c>
      <c r="L744" s="184">
        <v>2804.15</v>
      </c>
    </row>
    <row r="745" spans="1:13" s="139" customFormat="1" ht="21.75" customHeight="1" x14ac:dyDescent="0.2">
      <c r="A745" s="169" t="s">
        <v>1287</v>
      </c>
      <c r="B745" s="170" t="s">
        <v>61</v>
      </c>
      <c r="C745" s="170" t="s">
        <v>641</v>
      </c>
      <c r="D745" s="181" t="s">
        <v>1288</v>
      </c>
      <c r="E745" s="170" t="s">
        <v>3601</v>
      </c>
      <c r="F745" s="181" t="s">
        <v>1289</v>
      </c>
      <c r="G745" s="182">
        <v>41820</v>
      </c>
      <c r="H745" s="181" t="s">
        <v>509</v>
      </c>
      <c r="I745" s="181" t="s">
        <v>260</v>
      </c>
      <c r="J745" s="181" t="s">
        <v>15</v>
      </c>
      <c r="K745" s="181" t="s">
        <v>16</v>
      </c>
      <c r="L745" s="185">
        <v>3399.15</v>
      </c>
    </row>
    <row r="746" spans="1:13" s="139" customFormat="1" ht="21.75" customHeight="1" x14ac:dyDescent="0.2">
      <c r="A746" s="169" t="s">
        <v>644</v>
      </c>
      <c r="B746" s="170" t="s">
        <v>61</v>
      </c>
      <c r="C746" s="170" t="s">
        <v>641</v>
      </c>
      <c r="D746" s="181" t="s">
        <v>1288</v>
      </c>
      <c r="E746" s="170" t="s">
        <v>1290</v>
      </c>
      <c r="F746" s="181" t="s">
        <v>1289</v>
      </c>
      <c r="G746" s="182">
        <v>41820</v>
      </c>
      <c r="H746" s="181" t="s">
        <v>509</v>
      </c>
      <c r="I746" s="181" t="s">
        <v>260</v>
      </c>
      <c r="J746" s="181" t="s">
        <v>15</v>
      </c>
      <c r="K746" s="181" t="s">
        <v>16</v>
      </c>
      <c r="L746" s="185">
        <v>3399.15</v>
      </c>
    </row>
    <row r="747" spans="1:13" s="139" customFormat="1" ht="21.75" customHeight="1" x14ac:dyDescent="0.2">
      <c r="A747" s="169" t="s">
        <v>1303</v>
      </c>
      <c r="B747" s="170" t="s">
        <v>61</v>
      </c>
      <c r="C747" s="181" t="s">
        <v>251</v>
      </c>
      <c r="D747" s="181" t="s">
        <v>1300</v>
      </c>
      <c r="E747" s="170" t="s">
        <v>672</v>
      </c>
      <c r="F747" s="181" t="s">
        <v>1289</v>
      </c>
      <c r="G747" s="182">
        <v>41820</v>
      </c>
      <c r="H747" s="181" t="s">
        <v>1304</v>
      </c>
      <c r="I747" s="181" t="s">
        <v>1299</v>
      </c>
      <c r="J747" s="181" t="s">
        <v>15</v>
      </c>
      <c r="K747" s="181" t="s">
        <v>16</v>
      </c>
      <c r="L747" s="184">
        <v>1274.1400000000001</v>
      </c>
    </row>
    <row r="748" spans="1:13" s="139" customFormat="1" ht="21.75" customHeight="1" x14ac:dyDescent="0.2">
      <c r="A748" s="169" t="s">
        <v>659</v>
      </c>
      <c r="B748" s="170" t="s">
        <v>61</v>
      </c>
      <c r="C748" s="170" t="s">
        <v>641</v>
      </c>
      <c r="D748" s="181" t="s">
        <v>1305</v>
      </c>
      <c r="E748" s="170" t="s">
        <v>662</v>
      </c>
      <c r="F748" s="181" t="s">
        <v>1289</v>
      </c>
      <c r="G748" s="182">
        <v>41820</v>
      </c>
      <c r="H748" s="181" t="s">
        <v>509</v>
      </c>
      <c r="I748" s="181" t="s">
        <v>260</v>
      </c>
      <c r="J748" s="181" t="s">
        <v>15</v>
      </c>
      <c r="K748" s="181" t="s">
        <v>16</v>
      </c>
      <c r="L748" s="185">
        <v>2549.16</v>
      </c>
      <c r="M748" s="196"/>
    </row>
    <row r="749" spans="1:13" s="139" customFormat="1" ht="21.75" customHeight="1" x14ac:dyDescent="0.2">
      <c r="A749" s="169" t="s">
        <v>3481</v>
      </c>
      <c r="B749" s="170" t="s">
        <v>3252</v>
      </c>
      <c r="C749" s="170" t="s">
        <v>1306</v>
      </c>
      <c r="D749" s="181" t="s">
        <v>1307</v>
      </c>
      <c r="E749" s="170" t="s">
        <v>2714</v>
      </c>
      <c r="F749" s="181" t="s">
        <v>1308</v>
      </c>
      <c r="G749" s="182">
        <v>41783</v>
      </c>
      <c r="H749" s="181" t="s">
        <v>548</v>
      </c>
      <c r="I749" s="181" t="s">
        <v>1309</v>
      </c>
      <c r="J749" s="181" t="s">
        <v>15</v>
      </c>
      <c r="K749" s="181" t="s">
        <v>16</v>
      </c>
      <c r="L749" s="185">
        <v>17604.45</v>
      </c>
    </row>
    <row r="750" spans="1:13" s="139" customFormat="1" ht="21.75" customHeight="1" x14ac:dyDescent="0.2">
      <c r="A750" s="169" t="s">
        <v>521</v>
      </c>
      <c r="B750" s="170" t="s">
        <v>35</v>
      </c>
      <c r="C750" s="181" t="s">
        <v>492</v>
      </c>
      <c r="D750" s="181" t="s">
        <v>1315</v>
      </c>
      <c r="E750" s="170" t="s">
        <v>3607</v>
      </c>
      <c r="F750" s="181" t="s">
        <v>1316</v>
      </c>
      <c r="G750" s="182">
        <v>41792</v>
      </c>
      <c r="H750" s="181" t="s">
        <v>1317</v>
      </c>
      <c r="I750" s="181" t="s">
        <v>1318</v>
      </c>
      <c r="J750" s="181" t="s">
        <v>1319</v>
      </c>
      <c r="K750" s="181" t="s">
        <v>16</v>
      </c>
      <c r="L750" s="185">
        <v>8514.16</v>
      </c>
    </row>
    <row r="751" spans="1:13" s="139" customFormat="1" ht="21.75" customHeight="1" x14ac:dyDescent="0.2">
      <c r="A751" s="176" t="s">
        <v>2706</v>
      </c>
      <c r="B751" s="174" t="s">
        <v>24</v>
      </c>
      <c r="C751" s="174" t="s">
        <v>2707</v>
      </c>
      <c r="D751" s="171" t="s">
        <v>2708</v>
      </c>
      <c r="E751" s="171" t="s">
        <v>2709</v>
      </c>
      <c r="F751" s="174">
        <v>1284</v>
      </c>
      <c r="G751" s="175">
        <v>42716</v>
      </c>
      <c r="H751" s="171" t="s">
        <v>2710</v>
      </c>
      <c r="I751" s="176" t="s">
        <v>2711</v>
      </c>
      <c r="J751" s="174" t="s">
        <v>2712</v>
      </c>
      <c r="K751" s="174" t="s">
        <v>16</v>
      </c>
      <c r="L751" s="177">
        <v>1274480.01</v>
      </c>
    </row>
    <row r="752" spans="1:13" s="139" customFormat="1" ht="21.75" customHeight="1" x14ac:dyDescent="0.2">
      <c r="A752" s="169" t="s">
        <v>2931</v>
      </c>
      <c r="B752" s="170" t="s">
        <v>142</v>
      </c>
      <c r="C752" s="181" t="s">
        <v>1332</v>
      </c>
      <c r="D752" s="181" t="s">
        <v>1333</v>
      </c>
      <c r="E752" s="170" t="s">
        <v>3555</v>
      </c>
      <c r="F752" s="181" t="s">
        <v>1334</v>
      </c>
      <c r="G752" s="182">
        <v>41776</v>
      </c>
      <c r="H752" s="181" t="s">
        <v>1335</v>
      </c>
      <c r="I752" s="181" t="s">
        <v>1336</v>
      </c>
      <c r="J752" s="181" t="s">
        <v>15</v>
      </c>
      <c r="K752" s="181" t="s">
        <v>16</v>
      </c>
      <c r="L752" s="185">
        <v>3908.07</v>
      </c>
    </row>
    <row r="753" spans="1:12" s="139" customFormat="1" ht="21.75" customHeight="1" x14ac:dyDescent="0.2">
      <c r="A753" s="169" t="s">
        <v>2931</v>
      </c>
      <c r="B753" s="259" t="s">
        <v>35</v>
      </c>
      <c r="C753" s="259" t="s">
        <v>116</v>
      </c>
      <c r="D753" s="259" t="s">
        <v>1337</v>
      </c>
      <c r="E753" s="170" t="s">
        <v>3555</v>
      </c>
      <c r="F753" s="259">
        <v>11600</v>
      </c>
      <c r="G753" s="260">
        <v>42467</v>
      </c>
      <c r="H753" s="259" t="s">
        <v>41</v>
      </c>
      <c r="I753" s="259" t="s">
        <v>1233</v>
      </c>
      <c r="J753" s="317" t="s">
        <v>3556</v>
      </c>
      <c r="K753" s="259" t="s">
        <v>16</v>
      </c>
      <c r="L753" s="261">
        <v>6956.52</v>
      </c>
    </row>
    <row r="754" spans="1:12" s="139" customFormat="1" ht="21.75" customHeight="1" x14ac:dyDescent="0.2">
      <c r="A754" s="169" t="s">
        <v>2931</v>
      </c>
      <c r="B754" s="270" t="s">
        <v>35</v>
      </c>
      <c r="C754" s="270" t="s">
        <v>3273</v>
      </c>
      <c r="D754" s="271" t="s">
        <v>3274</v>
      </c>
      <c r="E754" s="170" t="s">
        <v>3555</v>
      </c>
      <c r="F754" s="270">
        <v>201</v>
      </c>
      <c r="G754" s="272">
        <v>42766</v>
      </c>
      <c r="H754" s="271" t="s">
        <v>82</v>
      </c>
      <c r="I754" s="271" t="s">
        <v>2703</v>
      </c>
      <c r="J754" s="271" t="s">
        <v>15</v>
      </c>
      <c r="K754" s="271" t="s">
        <v>3199</v>
      </c>
      <c r="L754" s="273">
        <v>10643</v>
      </c>
    </row>
    <row r="755" spans="1:12" s="139" customFormat="1" ht="21.75" customHeight="1" x14ac:dyDescent="0.2">
      <c r="A755" s="169" t="s">
        <v>2931</v>
      </c>
      <c r="B755" s="270" t="s">
        <v>10</v>
      </c>
      <c r="C755" s="270" t="s">
        <v>3275</v>
      </c>
      <c r="D755" s="271" t="s">
        <v>3276</v>
      </c>
      <c r="E755" s="170" t="s">
        <v>3555</v>
      </c>
      <c r="F755" s="270" t="s">
        <v>3557</v>
      </c>
      <c r="G755" s="272">
        <v>42842</v>
      </c>
      <c r="H755" s="271" t="s">
        <v>3277</v>
      </c>
      <c r="I755" s="271" t="s">
        <v>1050</v>
      </c>
      <c r="J755" s="271" t="s">
        <v>3278</v>
      </c>
      <c r="K755" s="271" t="s">
        <v>3199</v>
      </c>
      <c r="L755" s="273">
        <v>5564.74</v>
      </c>
    </row>
    <row r="756" spans="1:12" s="139" customFormat="1" ht="21.75" customHeight="1" x14ac:dyDescent="0.2">
      <c r="A756" s="169" t="s">
        <v>2931</v>
      </c>
      <c r="B756" s="174" t="s">
        <v>35</v>
      </c>
      <c r="C756" s="174" t="s">
        <v>1768</v>
      </c>
      <c r="D756" s="171" t="s">
        <v>2932</v>
      </c>
      <c r="E756" s="170" t="s">
        <v>3555</v>
      </c>
      <c r="F756" s="174">
        <v>11909</v>
      </c>
      <c r="G756" s="175">
        <v>42692</v>
      </c>
      <c r="H756" s="171" t="s">
        <v>2933</v>
      </c>
      <c r="I756" s="176" t="s">
        <v>82</v>
      </c>
      <c r="J756" s="174" t="s">
        <v>15</v>
      </c>
      <c r="K756" s="174" t="s">
        <v>16</v>
      </c>
      <c r="L756" s="177">
        <v>5916</v>
      </c>
    </row>
    <row r="757" spans="1:12" s="139" customFormat="1" ht="21.75" customHeight="1" x14ac:dyDescent="0.2">
      <c r="A757" s="169" t="s">
        <v>2931</v>
      </c>
      <c r="B757" s="174" t="s">
        <v>35</v>
      </c>
      <c r="C757" s="174" t="s">
        <v>2072</v>
      </c>
      <c r="D757" s="171" t="s">
        <v>1015</v>
      </c>
      <c r="E757" s="170" t="s">
        <v>3555</v>
      </c>
      <c r="F757" s="174">
        <v>11916</v>
      </c>
      <c r="G757" s="175">
        <v>42702</v>
      </c>
      <c r="H757" s="171" t="str">
        <f>+H756</f>
        <v>HIP HOP</v>
      </c>
      <c r="I757" s="176" t="s">
        <v>2893</v>
      </c>
      <c r="J757" s="174" t="s">
        <v>2934</v>
      </c>
      <c r="K757" s="174" t="s">
        <v>16</v>
      </c>
      <c r="L757" s="177">
        <f>2898*1.16</f>
        <v>3361.68</v>
      </c>
    </row>
    <row r="758" spans="1:12" s="139" customFormat="1" ht="21.75" customHeight="1" x14ac:dyDescent="0.2">
      <c r="A758" s="169" t="s">
        <v>3481</v>
      </c>
      <c r="B758" s="259" t="s">
        <v>71</v>
      </c>
      <c r="C758" s="259" t="s">
        <v>1342</v>
      </c>
      <c r="D758" s="259" t="s">
        <v>1343</v>
      </c>
      <c r="E758" s="170" t="s">
        <v>2714</v>
      </c>
      <c r="F758" s="259" t="s">
        <v>1344</v>
      </c>
      <c r="G758" s="260">
        <v>42401</v>
      </c>
      <c r="H758" s="259" t="s">
        <v>570</v>
      </c>
      <c r="I758" s="259">
        <v>2016</v>
      </c>
      <c r="J758" s="259" t="s">
        <v>1345</v>
      </c>
      <c r="K758" s="259" t="s">
        <v>16</v>
      </c>
      <c r="L758" s="261">
        <v>239100</v>
      </c>
    </row>
    <row r="759" spans="1:12" s="139" customFormat="1" ht="21.75" customHeight="1" x14ac:dyDescent="0.2">
      <c r="A759" s="169" t="s">
        <v>3481</v>
      </c>
      <c r="B759" s="318" t="s">
        <v>35</v>
      </c>
      <c r="C759" s="318" t="s">
        <v>589</v>
      </c>
      <c r="D759" s="318"/>
      <c r="E759" s="170" t="s">
        <v>2714</v>
      </c>
      <c r="F759" s="318">
        <v>11546</v>
      </c>
      <c r="G759" s="319">
        <v>42382</v>
      </c>
      <c r="H759" s="318" t="s">
        <v>139</v>
      </c>
      <c r="I759" s="318" t="s">
        <v>592</v>
      </c>
      <c r="J759" s="318" t="s">
        <v>3626</v>
      </c>
      <c r="K759" s="318" t="s">
        <v>16</v>
      </c>
      <c r="L759" s="320">
        <v>3615.72</v>
      </c>
    </row>
    <row r="760" spans="1:12" s="139" customFormat="1" ht="21.75" customHeight="1" x14ac:dyDescent="0.2">
      <c r="A760" s="169" t="s">
        <v>63</v>
      </c>
      <c r="B760" s="170" t="s">
        <v>61</v>
      </c>
      <c r="C760" s="181" t="s">
        <v>251</v>
      </c>
      <c r="D760" s="181" t="s">
        <v>1355</v>
      </c>
      <c r="E760" s="170" t="s">
        <v>3595</v>
      </c>
      <c r="F760" s="181" t="s">
        <v>1356</v>
      </c>
      <c r="G760" s="182">
        <v>41759</v>
      </c>
      <c r="H760" s="181" t="s">
        <v>1357</v>
      </c>
      <c r="I760" s="181" t="s">
        <v>13</v>
      </c>
      <c r="J760" s="181" t="s">
        <v>15</v>
      </c>
      <c r="K760" s="181" t="s">
        <v>16</v>
      </c>
      <c r="L760" s="185">
        <v>1499</v>
      </c>
    </row>
    <row r="761" spans="1:12" s="139" customFormat="1" ht="21.75" customHeight="1" x14ac:dyDescent="0.2">
      <c r="A761" s="169" t="s">
        <v>63</v>
      </c>
      <c r="B761" s="170" t="s">
        <v>61</v>
      </c>
      <c r="C761" s="170" t="s">
        <v>1358</v>
      </c>
      <c r="D761" s="181" t="s">
        <v>1359</v>
      </c>
      <c r="E761" s="170" t="s">
        <v>3595</v>
      </c>
      <c r="F761" s="181" t="s">
        <v>1356</v>
      </c>
      <c r="G761" s="182">
        <v>41759</v>
      </c>
      <c r="H761" s="181" t="s">
        <v>1360</v>
      </c>
      <c r="I761" s="181" t="s">
        <v>13</v>
      </c>
      <c r="J761" s="181" t="s">
        <v>15</v>
      </c>
      <c r="K761" s="181" t="s">
        <v>16</v>
      </c>
      <c r="L761" s="185">
        <v>899</v>
      </c>
    </row>
    <row r="762" spans="1:12" s="139" customFormat="1" ht="21.75" customHeight="1" x14ac:dyDescent="0.2">
      <c r="A762" s="169" t="s">
        <v>164</v>
      </c>
      <c r="B762" s="170" t="s">
        <v>10</v>
      </c>
      <c r="C762" s="170" t="s">
        <v>1367</v>
      </c>
      <c r="D762" s="170" t="s">
        <v>1368</v>
      </c>
      <c r="E762" s="170" t="s">
        <v>3158</v>
      </c>
      <c r="F762" s="170">
        <v>14</v>
      </c>
      <c r="G762" s="179">
        <v>41821</v>
      </c>
      <c r="H762" s="170" t="s">
        <v>13</v>
      </c>
      <c r="I762" s="170" t="s">
        <v>811</v>
      </c>
      <c r="J762" s="170" t="s">
        <v>15</v>
      </c>
      <c r="K762" s="170" t="s">
        <v>16</v>
      </c>
      <c r="L762" s="180">
        <v>4634.62</v>
      </c>
    </row>
    <row r="763" spans="1:12" s="139" customFormat="1" ht="21.75" customHeight="1" x14ac:dyDescent="0.2">
      <c r="A763" s="169" t="s">
        <v>164</v>
      </c>
      <c r="B763" s="170" t="s">
        <v>142</v>
      </c>
      <c r="C763" s="170" t="s">
        <v>1369</v>
      </c>
      <c r="D763" s="263" t="s">
        <v>3168</v>
      </c>
      <c r="E763" s="170" t="s">
        <v>3158</v>
      </c>
      <c r="F763" s="170">
        <v>14</v>
      </c>
      <c r="G763" s="179">
        <v>41821</v>
      </c>
      <c r="H763" s="170" t="s">
        <v>13</v>
      </c>
      <c r="I763" s="170" t="s">
        <v>811</v>
      </c>
      <c r="J763" s="170" t="s">
        <v>15</v>
      </c>
      <c r="K763" s="170" t="s">
        <v>16</v>
      </c>
      <c r="L763" s="180">
        <v>406</v>
      </c>
    </row>
    <row r="764" spans="1:12" s="139" customFormat="1" ht="21.75" customHeight="1" x14ac:dyDescent="0.2">
      <c r="A764" s="169" t="s">
        <v>164</v>
      </c>
      <c r="B764" s="170" t="s">
        <v>142</v>
      </c>
      <c r="C764" s="170" t="s">
        <v>1370</v>
      </c>
      <c r="D764" s="263" t="s">
        <v>3170</v>
      </c>
      <c r="E764" s="170" t="s">
        <v>3158</v>
      </c>
      <c r="F764" s="170">
        <v>14</v>
      </c>
      <c r="G764" s="179">
        <v>41821</v>
      </c>
      <c r="H764" s="170" t="s">
        <v>13</v>
      </c>
      <c r="I764" s="170" t="s">
        <v>1371</v>
      </c>
      <c r="J764" s="170" t="s">
        <v>15</v>
      </c>
      <c r="K764" s="170" t="s">
        <v>16</v>
      </c>
      <c r="L764" s="180">
        <v>377</v>
      </c>
    </row>
    <row r="765" spans="1:12" s="139" customFormat="1" ht="21.75" customHeight="1" x14ac:dyDescent="0.2">
      <c r="A765" s="169" t="s">
        <v>164</v>
      </c>
      <c r="B765" s="170" t="s">
        <v>2243</v>
      </c>
      <c r="C765" s="170" t="s">
        <v>110</v>
      </c>
      <c r="D765" s="263" t="s">
        <v>3169</v>
      </c>
      <c r="E765" s="170" t="s">
        <v>3158</v>
      </c>
      <c r="F765" s="170">
        <v>14</v>
      </c>
      <c r="G765" s="179">
        <v>41821</v>
      </c>
      <c r="H765" s="170" t="s">
        <v>179</v>
      </c>
      <c r="I765" s="170" t="s">
        <v>1372</v>
      </c>
      <c r="J765" s="170" t="s">
        <v>15</v>
      </c>
      <c r="K765" s="170" t="s">
        <v>16</v>
      </c>
      <c r="L765" s="180">
        <v>1432.6</v>
      </c>
    </row>
    <row r="766" spans="1:12" s="139" customFormat="1" ht="21.75" customHeight="1" x14ac:dyDescent="0.2">
      <c r="A766" s="169" t="s">
        <v>95</v>
      </c>
      <c r="B766" s="170" t="s">
        <v>35</v>
      </c>
      <c r="C766" s="259" t="s">
        <v>116</v>
      </c>
      <c r="D766" s="170" t="s">
        <v>97</v>
      </c>
      <c r="E766" s="170" t="s">
        <v>3666</v>
      </c>
      <c r="F766" s="170" t="s">
        <v>1381</v>
      </c>
      <c r="G766" s="179">
        <v>41810</v>
      </c>
      <c r="H766" s="170" t="s">
        <v>93</v>
      </c>
      <c r="I766" s="170" t="s">
        <v>1382</v>
      </c>
      <c r="J766" s="170" t="s">
        <v>1383</v>
      </c>
      <c r="K766" s="170" t="s">
        <v>16</v>
      </c>
      <c r="L766" s="180">
        <v>8802.48</v>
      </c>
    </row>
    <row r="767" spans="1:12" s="139" customFormat="1" ht="21.75" customHeight="1" x14ac:dyDescent="0.2">
      <c r="A767" s="169" t="s">
        <v>95</v>
      </c>
      <c r="B767" s="170" t="s">
        <v>35</v>
      </c>
      <c r="C767" s="170" t="s">
        <v>52</v>
      </c>
      <c r="D767" s="170" t="s">
        <v>1384</v>
      </c>
      <c r="E767" s="170" t="s">
        <v>3666</v>
      </c>
      <c r="F767" s="170" t="s">
        <v>1381</v>
      </c>
      <c r="G767" s="179">
        <v>41810</v>
      </c>
      <c r="H767" s="170" t="s">
        <v>93</v>
      </c>
      <c r="I767" s="170" t="s">
        <v>374</v>
      </c>
      <c r="J767" s="170" t="s">
        <v>1385</v>
      </c>
      <c r="K767" s="170" t="s">
        <v>16</v>
      </c>
      <c r="L767" s="180">
        <v>100</v>
      </c>
    </row>
    <row r="768" spans="1:12" s="139" customFormat="1" ht="21.75" customHeight="1" x14ac:dyDescent="0.2">
      <c r="A768" s="169" t="s">
        <v>95</v>
      </c>
      <c r="B768" s="170" t="s">
        <v>35</v>
      </c>
      <c r="C768" s="170" t="s">
        <v>48</v>
      </c>
      <c r="D768" s="170" t="s">
        <v>186</v>
      </c>
      <c r="E768" s="170" t="s">
        <v>3666</v>
      </c>
      <c r="F768" s="170" t="s">
        <v>1381</v>
      </c>
      <c r="G768" s="179">
        <v>41810</v>
      </c>
      <c r="H768" s="170" t="s">
        <v>93</v>
      </c>
      <c r="I768" s="170" t="s">
        <v>1386</v>
      </c>
      <c r="J768" s="170" t="s">
        <v>1387</v>
      </c>
      <c r="K768" s="170" t="s">
        <v>16</v>
      </c>
      <c r="L768" s="180">
        <v>150</v>
      </c>
    </row>
    <row r="769" spans="1:12" s="139" customFormat="1" ht="21.75" customHeight="1" x14ac:dyDescent="0.2">
      <c r="A769" s="279" t="s">
        <v>3268</v>
      </c>
      <c r="B769" s="270" t="s">
        <v>61</v>
      </c>
      <c r="C769" s="270" t="s">
        <v>2704</v>
      </c>
      <c r="D769" s="271" t="s">
        <v>3269</v>
      </c>
      <c r="E769" s="271" t="s">
        <v>3270</v>
      </c>
      <c r="F769" s="270" t="s">
        <v>3271</v>
      </c>
      <c r="G769" s="272">
        <v>42780</v>
      </c>
      <c r="H769" s="271" t="s">
        <v>260</v>
      </c>
      <c r="I769" s="271" t="s">
        <v>3272</v>
      </c>
      <c r="J769" s="271" t="s">
        <v>15</v>
      </c>
      <c r="K769" s="271" t="s">
        <v>3199</v>
      </c>
      <c r="L769" s="273">
        <v>4118</v>
      </c>
    </row>
    <row r="770" spans="1:12" s="139" customFormat="1" ht="21.75" customHeight="1" x14ac:dyDescent="0.2">
      <c r="A770" s="169" t="s">
        <v>164</v>
      </c>
      <c r="B770" s="170" t="s">
        <v>35</v>
      </c>
      <c r="C770" s="170" t="s">
        <v>1391</v>
      </c>
      <c r="D770" s="170" t="s">
        <v>1392</v>
      </c>
      <c r="E770" s="170" t="s">
        <v>3158</v>
      </c>
      <c r="F770" s="170" t="s">
        <v>1393</v>
      </c>
      <c r="G770" s="179">
        <v>41830</v>
      </c>
      <c r="H770" s="170" t="s">
        <v>1317</v>
      </c>
      <c r="I770" s="170" t="s">
        <v>1375</v>
      </c>
      <c r="J770" s="170" t="s">
        <v>1394</v>
      </c>
      <c r="K770" s="170" t="s">
        <v>16</v>
      </c>
      <c r="L770" s="180">
        <v>100</v>
      </c>
    </row>
    <row r="771" spans="1:12" s="139" customFormat="1" ht="21.75" customHeight="1" x14ac:dyDescent="0.2">
      <c r="A771" s="169" t="s">
        <v>164</v>
      </c>
      <c r="B771" s="170" t="s">
        <v>35</v>
      </c>
      <c r="C771" s="170" t="s">
        <v>1378</v>
      </c>
      <c r="D771" s="170" t="s">
        <v>1395</v>
      </c>
      <c r="E771" s="170" t="s">
        <v>3158</v>
      </c>
      <c r="F771" s="170" t="s">
        <v>1393</v>
      </c>
      <c r="G771" s="179">
        <v>41830</v>
      </c>
      <c r="H771" s="170" t="s">
        <v>1317</v>
      </c>
      <c r="I771" s="170" t="s">
        <v>1396</v>
      </c>
      <c r="J771" s="170" t="s">
        <v>1397</v>
      </c>
      <c r="K771" s="170" t="s">
        <v>16</v>
      </c>
      <c r="L771" s="180">
        <v>9708.2099999999991</v>
      </c>
    </row>
    <row r="772" spans="1:12" s="139" customFormat="1" ht="21.75" customHeight="1" x14ac:dyDescent="0.2">
      <c r="A772" s="169" t="s">
        <v>164</v>
      </c>
      <c r="B772" s="170" t="s">
        <v>35</v>
      </c>
      <c r="C772" s="170" t="s">
        <v>48</v>
      </c>
      <c r="D772" s="170" t="s">
        <v>1398</v>
      </c>
      <c r="E772" s="170" t="s">
        <v>3158</v>
      </c>
      <c r="F772" s="170" t="s">
        <v>1393</v>
      </c>
      <c r="G772" s="179">
        <v>41830</v>
      </c>
      <c r="H772" s="170" t="s">
        <v>1317</v>
      </c>
      <c r="I772" s="170" t="s">
        <v>1375</v>
      </c>
      <c r="J772" s="170" t="s">
        <v>1399</v>
      </c>
      <c r="K772" s="170" t="s">
        <v>16</v>
      </c>
      <c r="L772" s="180">
        <v>150</v>
      </c>
    </row>
    <row r="773" spans="1:12" s="139" customFormat="1" ht="21.75" customHeight="1" x14ac:dyDescent="0.2">
      <c r="A773" s="169" t="s">
        <v>164</v>
      </c>
      <c r="B773" s="170" t="s">
        <v>35</v>
      </c>
      <c r="C773" s="170" t="s">
        <v>36</v>
      </c>
      <c r="D773" s="170" t="s">
        <v>1400</v>
      </c>
      <c r="E773" s="170" t="s">
        <v>3158</v>
      </c>
      <c r="F773" s="170" t="s">
        <v>1401</v>
      </c>
      <c r="G773" s="179">
        <v>41830</v>
      </c>
      <c r="H773" s="170" t="s">
        <v>139</v>
      </c>
      <c r="I773" s="170" t="s">
        <v>1340</v>
      </c>
      <c r="J773" s="170" t="s">
        <v>1402</v>
      </c>
      <c r="K773" s="170" t="s">
        <v>16</v>
      </c>
      <c r="L773" s="180">
        <v>3603.59</v>
      </c>
    </row>
    <row r="774" spans="1:12" s="139" customFormat="1" ht="21.75" customHeight="1" x14ac:dyDescent="0.2">
      <c r="A774" s="169" t="s">
        <v>95</v>
      </c>
      <c r="B774" s="170" t="s">
        <v>2243</v>
      </c>
      <c r="C774" s="170" t="s">
        <v>110</v>
      </c>
      <c r="D774" s="170" t="s">
        <v>1414</v>
      </c>
      <c r="E774" s="170" t="s">
        <v>1415</v>
      </c>
      <c r="F774" s="170" t="s">
        <v>1416</v>
      </c>
      <c r="G774" s="179">
        <v>41842</v>
      </c>
      <c r="H774" s="170" t="s">
        <v>1417</v>
      </c>
      <c r="I774" s="170" t="s">
        <v>1418</v>
      </c>
      <c r="J774" s="170" t="s">
        <v>1419</v>
      </c>
      <c r="K774" s="170" t="s">
        <v>16</v>
      </c>
      <c r="L774" s="180">
        <v>976.49</v>
      </c>
    </row>
    <row r="775" spans="1:12" s="139" customFormat="1" ht="21.75" customHeight="1" x14ac:dyDescent="0.2">
      <c r="A775" s="169" t="s">
        <v>95</v>
      </c>
      <c r="B775" s="170" t="s">
        <v>2243</v>
      </c>
      <c r="C775" s="170" t="s">
        <v>110</v>
      </c>
      <c r="D775" s="170" t="s">
        <v>1420</v>
      </c>
      <c r="E775" s="170" t="s">
        <v>1421</v>
      </c>
      <c r="F775" s="170" t="s">
        <v>1422</v>
      </c>
      <c r="G775" s="179">
        <v>41842</v>
      </c>
      <c r="H775" s="170" t="s">
        <v>1417</v>
      </c>
      <c r="I775" s="170" t="s">
        <v>1418</v>
      </c>
      <c r="J775" s="170" t="s">
        <v>1423</v>
      </c>
      <c r="K775" s="170" t="s">
        <v>16</v>
      </c>
      <c r="L775" s="180">
        <v>976.49</v>
      </c>
    </row>
    <row r="776" spans="1:12" s="139" customFormat="1" ht="21.75" customHeight="1" x14ac:dyDescent="0.2">
      <c r="A776" s="169" t="s">
        <v>164</v>
      </c>
      <c r="B776" s="170" t="s">
        <v>2243</v>
      </c>
      <c r="C776" s="170" t="s">
        <v>110</v>
      </c>
      <c r="D776" s="170" t="s">
        <v>1424</v>
      </c>
      <c r="E776" s="170" t="s">
        <v>3158</v>
      </c>
      <c r="F776" s="170" t="s">
        <v>1425</v>
      </c>
      <c r="G776" s="179">
        <v>41842</v>
      </c>
      <c r="H776" s="170" t="s">
        <v>1417</v>
      </c>
      <c r="I776" s="170" t="s">
        <v>1418</v>
      </c>
      <c r="J776" s="170" t="s">
        <v>1426</v>
      </c>
      <c r="K776" s="170" t="s">
        <v>16</v>
      </c>
      <c r="L776" s="180">
        <v>976.49</v>
      </c>
    </row>
    <row r="777" spans="1:12" s="139" customFormat="1" ht="21.75" customHeight="1" x14ac:dyDescent="0.2">
      <c r="A777" s="169" t="s">
        <v>95</v>
      </c>
      <c r="B777" s="170" t="s">
        <v>2243</v>
      </c>
      <c r="C777" s="170" t="s">
        <v>110</v>
      </c>
      <c r="D777" s="170" t="s">
        <v>1427</v>
      </c>
      <c r="E777" s="170" t="s">
        <v>1428</v>
      </c>
      <c r="F777" s="170" t="s">
        <v>1429</v>
      </c>
      <c r="G777" s="179">
        <v>41862</v>
      </c>
      <c r="H777" s="170" t="s">
        <v>1417</v>
      </c>
      <c r="I777" s="170" t="s">
        <v>1418</v>
      </c>
      <c r="J777" s="282" t="s">
        <v>1430</v>
      </c>
      <c r="K777" s="170" t="s">
        <v>16</v>
      </c>
      <c r="L777" s="180">
        <v>976.49</v>
      </c>
    </row>
    <row r="778" spans="1:12" s="139" customFormat="1" ht="21.75" customHeight="1" x14ac:dyDescent="0.2">
      <c r="A778" s="169" t="s">
        <v>95</v>
      </c>
      <c r="B778" s="170" t="s">
        <v>2243</v>
      </c>
      <c r="C778" s="170" t="s">
        <v>110</v>
      </c>
      <c r="D778" s="170" t="s">
        <v>1431</v>
      </c>
      <c r="E778" s="170" t="s">
        <v>1432</v>
      </c>
      <c r="F778" s="170" t="s">
        <v>1433</v>
      </c>
      <c r="G778" s="179" t="s">
        <v>1434</v>
      </c>
      <c r="H778" s="170" t="s">
        <v>1417</v>
      </c>
      <c r="I778" s="170" t="s">
        <v>1418</v>
      </c>
      <c r="J778" s="170" t="s">
        <v>1426</v>
      </c>
      <c r="K778" s="170" t="s">
        <v>16</v>
      </c>
      <c r="L778" s="180">
        <v>976.49</v>
      </c>
    </row>
    <row r="779" spans="1:12" s="139" customFormat="1" ht="21.75" customHeight="1" x14ac:dyDescent="0.2">
      <c r="A779" s="169" t="s">
        <v>126</v>
      </c>
      <c r="B779" s="170" t="s">
        <v>2243</v>
      </c>
      <c r="C779" s="170" t="s">
        <v>110</v>
      </c>
      <c r="D779" s="170" t="s">
        <v>1435</v>
      </c>
      <c r="E779" s="170" t="s">
        <v>1436</v>
      </c>
      <c r="F779" s="170" t="s">
        <v>1437</v>
      </c>
      <c r="G779" s="179">
        <v>41862</v>
      </c>
      <c r="H779" s="170" t="s">
        <v>1417</v>
      </c>
      <c r="I779" s="170" t="s">
        <v>1418</v>
      </c>
      <c r="J779" s="170" t="s">
        <v>1438</v>
      </c>
      <c r="K779" s="170" t="s">
        <v>16</v>
      </c>
      <c r="L779" s="180">
        <v>976.49</v>
      </c>
    </row>
    <row r="780" spans="1:12" s="139" customFormat="1" ht="21.75" customHeight="1" x14ac:dyDescent="0.2">
      <c r="A780" s="169" t="s">
        <v>468</v>
      </c>
      <c r="B780" s="170" t="s">
        <v>2243</v>
      </c>
      <c r="C780" s="170" t="s">
        <v>110</v>
      </c>
      <c r="D780" s="170" t="s">
        <v>1439</v>
      </c>
      <c r="E780" s="170" t="s">
        <v>3153</v>
      </c>
      <c r="F780" s="170" t="s">
        <v>1440</v>
      </c>
      <c r="G780" s="179">
        <v>41846</v>
      </c>
      <c r="H780" s="170" t="s">
        <v>1417</v>
      </c>
      <c r="I780" s="170" t="s">
        <v>1418</v>
      </c>
      <c r="J780" s="170" t="s">
        <v>1441</v>
      </c>
      <c r="K780" s="170" t="s">
        <v>16</v>
      </c>
      <c r="L780" s="180">
        <v>976.49</v>
      </c>
    </row>
    <row r="781" spans="1:12" s="139" customFormat="1" ht="21.75" customHeight="1" x14ac:dyDescent="0.2">
      <c r="A781" s="169" t="s">
        <v>95</v>
      </c>
      <c r="B781" s="170" t="s">
        <v>2243</v>
      </c>
      <c r="C781" s="170" t="s">
        <v>110</v>
      </c>
      <c r="D781" s="170" t="s">
        <v>1442</v>
      </c>
      <c r="E781" s="170" t="s">
        <v>1443</v>
      </c>
      <c r="F781" s="170" t="s">
        <v>1444</v>
      </c>
      <c r="G781" s="179">
        <v>41862</v>
      </c>
      <c r="H781" s="170" t="s">
        <v>1445</v>
      </c>
      <c r="I781" s="170" t="s">
        <v>1418</v>
      </c>
      <c r="J781" s="170" t="s">
        <v>1446</v>
      </c>
      <c r="K781" s="170" t="s">
        <v>16</v>
      </c>
      <c r="L781" s="180">
        <v>976.49</v>
      </c>
    </row>
    <row r="782" spans="1:12" s="139" customFormat="1" ht="21.75" customHeight="1" x14ac:dyDescent="0.2">
      <c r="A782" s="169" t="s">
        <v>164</v>
      </c>
      <c r="B782" s="170" t="s">
        <v>35</v>
      </c>
      <c r="C782" s="170" t="s">
        <v>36</v>
      </c>
      <c r="D782" s="170" t="s">
        <v>1447</v>
      </c>
      <c r="E782" s="170" t="s">
        <v>3158</v>
      </c>
      <c r="F782" s="170" t="s">
        <v>1448</v>
      </c>
      <c r="G782" s="179">
        <v>41888</v>
      </c>
      <c r="H782" s="170" t="s">
        <v>139</v>
      </c>
      <c r="I782" s="170" t="s">
        <v>1340</v>
      </c>
      <c r="J782" s="170" t="s">
        <v>1449</v>
      </c>
      <c r="K782" s="170" t="s">
        <v>16</v>
      </c>
      <c r="L782" s="180">
        <v>3603.59</v>
      </c>
    </row>
    <row r="783" spans="1:12" s="139" customFormat="1" ht="21.75" customHeight="1" x14ac:dyDescent="0.2">
      <c r="A783" s="169" t="s">
        <v>526</v>
      </c>
      <c r="B783" s="170" t="s">
        <v>35</v>
      </c>
      <c r="C783" s="170" t="s">
        <v>36</v>
      </c>
      <c r="D783" s="170" t="s">
        <v>1450</v>
      </c>
      <c r="E783" s="170" t="s">
        <v>3667</v>
      </c>
      <c r="F783" s="170" t="s">
        <v>1451</v>
      </c>
      <c r="G783" s="179">
        <v>41888</v>
      </c>
      <c r="H783" s="170" t="s">
        <v>139</v>
      </c>
      <c r="I783" s="170" t="s">
        <v>1340</v>
      </c>
      <c r="J783" s="170" t="s">
        <v>1452</v>
      </c>
      <c r="K783" s="170" t="s">
        <v>16</v>
      </c>
      <c r="L783" s="180">
        <v>3603.59</v>
      </c>
    </row>
    <row r="784" spans="1:12" s="139" customFormat="1" ht="21.75" customHeight="1" x14ac:dyDescent="0.2">
      <c r="A784" s="169" t="s">
        <v>573</v>
      </c>
      <c r="B784" s="170" t="s">
        <v>35</v>
      </c>
      <c r="C784" s="170" t="s">
        <v>36</v>
      </c>
      <c r="D784" s="170"/>
      <c r="E784" s="170" t="s">
        <v>1453</v>
      </c>
      <c r="F784" s="170" t="s">
        <v>1454</v>
      </c>
      <c r="G784" s="179">
        <v>41974</v>
      </c>
      <c r="H784" s="170" t="s">
        <v>139</v>
      </c>
      <c r="I784" s="170" t="s">
        <v>1455</v>
      </c>
      <c r="J784" s="170"/>
      <c r="K784" s="170" t="s">
        <v>16</v>
      </c>
      <c r="L784" s="180">
        <v>3746.46</v>
      </c>
    </row>
    <row r="785" spans="1:12" s="139" customFormat="1" ht="21.75" customHeight="1" x14ac:dyDescent="0.2">
      <c r="A785" s="169" t="s">
        <v>573</v>
      </c>
      <c r="B785" s="170" t="s">
        <v>2243</v>
      </c>
      <c r="C785" s="170" t="s">
        <v>110</v>
      </c>
      <c r="D785" s="170"/>
      <c r="E785" s="170" t="s">
        <v>1453</v>
      </c>
      <c r="F785" s="170" t="s">
        <v>1456</v>
      </c>
      <c r="G785" s="179">
        <v>41974</v>
      </c>
      <c r="H785" s="170"/>
      <c r="I785" s="170"/>
      <c r="J785" s="170"/>
      <c r="K785" s="170" t="s">
        <v>16</v>
      </c>
      <c r="L785" s="180">
        <v>980</v>
      </c>
    </row>
    <row r="786" spans="1:12" s="139" customFormat="1" ht="21.75" customHeight="1" x14ac:dyDescent="0.2">
      <c r="A786" s="169" t="s">
        <v>573</v>
      </c>
      <c r="B786" s="170" t="s">
        <v>35</v>
      </c>
      <c r="C786" s="170" t="s">
        <v>511</v>
      </c>
      <c r="D786" s="170"/>
      <c r="E786" s="170" t="s">
        <v>1453</v>
      </c>
      <c r="F786" s="170" t="s">
        <v>1457</v>
      </c>
      <c r="G786" s="179">
        <v>41969</v>
      </c>
      <c r="H786" s="170"/>
      <c r="I786" s="170"/>
      <c r="J786" s="170"/>
      <c r="K786" s="170" t="s">
        <v>16</v>
      </c>
      <c r="L786" s="180">
        <v>9920.8700000000008</v>
      </c>
    </row>
    <row r="787" spans="1:12" s="139" customFormat="1" ht="21.75" customHeight="1" x14ac:dyDescent="0.2">
      <c r="A787" s="169" t="s">
        <v>573</v>
      </c>
      <c r="B787" s="170" t="s">
        <v>2243</v>
      </c>
      <c r="C787" s="170" t="s">
        <v>110</v>
      </c>
      <c r="D787" s="170"/>
      <c r="E787" s="170" t="s">
        <v>1453</v>
      </c>
      <c r="F787" s="170" t="s">
        <v>1458</v>
      </c>
      <c r="G787" s="179">
        <v>41974</v>
      </c>
      <c r="H787" s="170"/>
      <c r="I787" s="170"/>
      <c r="J787" s="170"/>
      <c r="K787" s="170" t="s">
        <v>16</v>
      </c>
      <c r="L787" s="180">
        <v>980</v>
      </c>
    </row>
    <row r="788" spans="1:12" s="139" customFormat="1" ht="21.75" customHeight="1" x14ac:dyDescent="0.2">
      <c r="A788" s="169" t="s">
        <v>573</v>
      </c>
      <c r="B788" s="170" t="s">
        <v>35</v>
      </c>
      <c r="C788" s="170" t="s">
        <v>36</v>
      </c>
      <c r="D788" s="170"/>
      <c r="E788" s="170" t="s">
        <v>1453</v>
      </c>
      <c r="F788" s="170" t="s">
        <v>1459</v>
      </c>
      <c r="G788" s="179">
        <v>41974</v>
      </c>
      <c r="H788" s="170" t="s">
        <v>139</v>
      </c>
      <c r="I788" s="170" t="s">
        <v>1455</v>
      </c>
      <c r="J788" s="170"/>
      <c r="K788" s="170" t="s">
        <v>16</v>
      </c>
      <c r="L788" s="180">
        <v>3746.46</v>
      </c>
    </row>
    <row r="789" spans="1:12" s="139" customFormat="1" ht="21.75" customHeight="1" x14ac:dyDescent="0.2">
      <c r="A789" s="169" t="s">
        <v>573</v>
      </c>
      <c r="B789" s="170" t="s">
        <v>35</v>
      </c>
      <c r="C789" s="170" t="s">
        <v>511</v>
      </c>
      <c r="D789" s="170"/>
      <c r="E789" s="170" t="s">
        <v>1453</v>
      </c>
      <c r="F789" s="170" t="s">
        <v>1460</v>
      </c>
      <c r="G789" s="179">
        <v>41975</v>
      </c>
      <c r="H789" s="170"/>
      <c r="I789" s="170"/>
      <c r="J789" s="170"/>
      <c r="K789" s="170" t="s">
        <v>16</v>
      </c>
      <c r="L789" s="180">
        <v>9379.4599999999991</v>
      </c>
    </row>
    <row r="790" spans="1:12" s="139" customFormat="1" ht="21.75" customHeight="1" x14ac:dyDescent="0.2">
      <c r="A790" s="169" t="s">
        <v>1471</v>
      </c>
      <c r="B790" s="170" t="s">
        <v>61</v>
      </c>
      <c r="C790" s="181" t="s">
        <v>251</v>
      </c>
      <c r="D790" s="170" t="s">
        <v>1302</v>
      </c>
      <c r="E790" s="170" t="s">
        <v>1472</v>
      </c>
      <c r="F790" s="170" t="s">
        <v>1468</v>
      </c>
      <c r="G790" s="179">
        <v>41865</v>
      </c>
      <c r="H790" s="170" t="s">
        <v>1473</v>
      </c>
      <c r="I790" s="170"/>
      <c r="J790" s="170" t="s">
        <v>15</v>
      </c>
      <c r="K790" s="170" t="s">
        <v>16</v>
      </c>
      <c r="L790" s="180">
        <v>1199.2</v>
      </c>
    </row>
    <row r="791" spans="1:12" s="139" customFormat="1" ht="21.75" customHeight="1" x14ac:dyDescent="0.2">
      <c r="A791" s="169" t="s">
        <v>1471</v>
      </c>
      <c r="B791" s="174" t="s">
        <v>61</v>
      </c>
      <c r="C791" s="174" t="s">
        <v>2917</v>
      </c>
      <c r="D791" s="171" t="s">
        <v>642</v>
      </c>
      <c r="E791" s="171" t="s">
        <v>2918</v>
      </c>
      <c r="F791" s="174" t="s">
        <v>2919</v>
      </c>
      <c r="G791" s="175">
        <v>42580</v>
      </c>
      <c r="H791" s="171" t="s">
        <v>2920</v>
      </c>
      <c r="I791" s="176" t="s">
        <v>2775</v>
      </c>
      <c r="J791" s="174" t="s">
        <v>15</v>
      </c>
      <c r="K791" s="174" t="s">
        <v>16</v>
      </c>
      <c r="L791" s="177">
        <v>3685.15</v>
      </c>
    </row>
    <row r="792" spans="1:12" s="151" customFormat="1" ht="21.75" customHeight="1" x14ac:dyDescent="0.2">
      <c r="A792" s="169" t="s">
        <v>1474</v>
      </c>
      <c r="B792" s="170" t="s">
        <v>61</v>
      </c>
      <c r="C792" s="170" t="s">
        <v>1244</v>
      </c>
      <c r="D792" s="170" t="s">
        <v>1475</v>
      </c>
      <c r="E792" s="170" t="s">
        <v>1476</v>
      </c>
      <c r="F792" s="170">
        <v>28077376</v>
      </c>
      <c r="G792" s="179">
        <v>42377</v>
      </c>
      <c r="H792" s="170"/>
      <c r="I792" s="170" t="s">
        <v>1477</v>
      </c>
      <c r="J792" s="170" t="s">
        <v>15</v>
      </c>
      <c r="K792" s="170" t="s">
        <v>16</v>
      </c>
      <c r="L792" s="180">
        <v>3099</v>
      </c>
    </row>
    <row r="793" spans="1:12" s="156" customFormat="1" ht="21.75" customHeight="1" x14ac:dyDescent="0.25">
      <c r="A793" s="169" t="s">
        <v>526</v>
      </c>
      <c r="B793" s="170" t="s">
        <v>10</v>
      </c>
      <c r="C793" s="170" t="s">
        <v>1478</v>
      </c>
      <c r="D793" s="170" t="s">
        <v>1479</v>
      </c>
      <c r="E793" s="259" t="s">
        <v>2252</v>
      </c>
      <c r="F793" s="170">
        <v>4.1000000000000003E-3</v>
      </c>
      <c r="G793" s="179">
        <v>41891</v>
      </c>
      <c r="H793" s="170" t="s">
        <v>1480</v>
      </c>
      <c r="I793" s="170" t="s">
        <v>1481</v>
      </c>
      <c r="J793" s="170" t="s">
        <v>15</v>
      </c>
      <c r="K793" s="170" t="s">
        <v>16</v>
      </c>
      <c r="L793" s="180">
        <v>1899</v>
      </c>
    </row>
    <row r="794" spans="1:12" s="139" customFormat="1" ht="21.75" customHeight="1" x14ac:dyDescent="0.2">
      <c r="A794" s="169" t="s">
        <v>324</v>
      </c>
      <c r="B794" s="170" t="s">
        <v>10</v>
      </c>
      <c r="C794" s="170" t="s">
        <v>1482</v>
      </c>
      <c r="D794" s="170" t="s">
        <v>1483</v>
      </c>
      <c r="E794" s="170" t="s">
        <v>2242</v>
      </c>
      <c r="F794" s="170" t="s">
        <v>1484</v>
      </c>
      <c r="G794" s="179">
        <v>41978</v>
      </c>
      <c r="H794" s="170" t="s">
        <v>212</v>
      </c>
      <c r="I794" s="170" t="s">
        <v>1485</v>
      </c>
      <c r="J794" s="170" t="s">
        <v>15</v>
      </c>
      <c r="K794" s="170" t="s">
        <v>16</v>
      </c>
      <c r="L794" s="180">
        <v>1799.02</v>
      </c>
    </row>
    <row r="795" spans="1:12" s="139" customFormat="1" ht="21.75" customHeight="1" x14ac:dyDescent="0.2">
      <c r="A795" s="169" t="s">
        <v>3481</v>
      </c>
      <c r="B795" s="170" t="s">
        <v>21</v>
      </c>
      <c r="C795" s="170" t="s">
        <v>360</v>
      </c>
      <c r="D795" s="170" t="s">
        <v>1503</v>
      </c>
      <c r="E795" s="170" t="s">
        <v>2714</v>
      </c>
      <c r="F795" s="170" t="s">
        <v>1504</v>
      </c>
      <c r="G795" s="179">
        <v>41841</v>
      </c>
      <c r="H795" s="170" t="s">
        <v>363</v>
      </c>
      <c r="I795" s="170" t="s">
        <v>364</v>
      </c>
      <c r="J795" s="170" t="s">
        <v>15</v>
      </c>
      <c r="K795" s="170" t="s">
        <v>16</v>
      </c>
      <c r="L795" s="180">
        <v>2699.92</v>
      </c>
    </row>
    <row r="796" spans="1:12" s="139" customFormat="1" ht="21.75" customHeight="1" x14ac:dyDescent="0.2">
      <c r="A796" s="169" t="s">
        <v>3481</v>
      </c>
      <c r="B796" s="170" t="s">
        <v>24</v>
      </c>
      <c r="C796" s="170" t="s">
        <v>355</v>
      </c>
      <c r="D796" s="170" t="s">
        <v>1505</v>
      </c>
      <c r="E796" s="170" t="s">
        <v>2714</v>
      </c>
      <c r="F796" s="170" t="s">
        <v>1506</v>
      </c>
      <c r="G796" s="179">
        <v>41872</v>
      </c>
      <c r="H796" s="170" t="s">
        <v>1507</v>
      </c>
      <c r="I796" s="170" t="s">
        <v>359</v>
      </c>
      <c r="J796" s="170" t="s">
        <v>15</v>
      </c>
      <c r="K796" s="170" t="s">
        <v>16</v>
      </c>
      <c r="L796" s="180">
        <v>16983.240000000002</v>
      </c>
    </row>
    <row r="797" spans="1:12" s="139" customFormat="1" ht="21.75" customHeight="1" x14ac:dyDescent="0.2">
      <c r="A797" s="169" t="s">
        <v>164</v>
      </c>
      <c r="B797" s="170" t="s">
        <v>2215</v>
      </c>
      <c r="C797" s="170" t="s">
        <v>501</v>
      </c>
      <c r="D797" s="170" t="s">
        <v>1508</v>
      </c>
      <c r="E797" s="170" t="s">
        <v>1539</v>
      </c>
      <c r="F797" s="170" t="s">
        <v>1509</v>
      </c>
      <c r="G797" s="179">
        <v>41843</v>
      </c>
      <c r="H797" s="170" t="s">
        <v>13</v>
      </c>
      <c r="I797" s="170" t="s">
        <v>1510</v>
      </c>
      <c r="J797" s="170" t="s">
        <v>15</v>
      </c>
      <c r="K797" s="170" t="s">
        <v>16</v>
      </c>
      <c r="L797" s="180">
        <v>2147.35</v>
      </c>
    </row>
    <row r="798" spans="1:12" s="139" customFormat="1" ht="21.75" customHeight="1" x14ac:dyDescent="0.2">
      <c r="A798" s="169" t="s">
        <v>468</v>
      </c>
      <c r="B798" s="170" t="s">
        <v>64</v>
      </c>
      <c r="C798" s="170" t="s">
        <v>666</v>
      </c>
      <c r="D798" s="170" t="s">
        <v>937</v>
      </c>
      <c r="E798" s="170" t="s">
        <v>3153</v>
      </c>
      <c r="F798" s="170">
        <v>153</v>
      </c>
      <c r="G798" s="179">
        <v>41820</v>
      </c>
      <c r="H798" s="170" t="s">
        <v>668</v>
      </c>
      <c r="I798" s="170" t="s">
        <v>1353</v>
      </c>
      <c r="J798" s="170" t="s">
        <v>1511</v>
      </c>
      <c r="K798" s="170" t="s">
        <v>16</v>
      </c>
      <c r="L798" s="180">
        <v>1477.84</v>
      </c>
    </row>
    <row r="799" spans="1:12" s="139" customFormat="1" ht="21.75" customHeight="1" x14ac:dyDescent="0.2">
      <c r="A799" s="169" t="s">
        <v>526</v>
      </c>
      <c r="B799" s="170" t="s">
        <v>64</v>
      </c>
      <c r="C799" s="170" t="s">
        <v>666</v>
      </c>
      <c r="D799" s="170" t="s">
        <v>1512</v>
      </c>
      <c r="E799" s="259" t="s">
        <v>2252</v>
      </c>
      <c r="F799" s="170">
        <v>193</v>
      </c>
      <c r="G799" s="179">
        <v>41850</v>
      </c>
      <c r="H799" s="170" t="s">
        <v>668</v>
      </c>
      <c r="I799" s="170" t="s">
        <v>1353</v>
      </c>
      <c r="J799" s="170" t="s">
        <v>15</v>
      </c>
      <c r="K799" s="170" t="s">
        <v>16</v>
      </c>
      <c r="L799" s="180">
        <v>1477.84</v>
      </c>
    </row>
    <row r="800" spans="1:12" s="139" customFormat="1" ht="21.75" customHeight="1" x14ac:dyDescent="0.2">
      <c r="A800" s="169" t="s">
        <v>468</v>
      </c>
      <c r="B800" s="170" t="s">
        <v>64</v>
      </c>
      <c r="C800" s="170" t="s">
        <v>666</v>
      </c>
      <c r="D800" s="170" t="s">
        <v>933</v>
      </c>
      <c r="E800" s="170" t="s">
        <v>3153</v>
      </c>
      <c r="F800" s="170">
        <v>240</v>
      </c>
      <c r="G800" s="179">
        <v>41891</v>
      </c>
      <c r="H800" s="170" t="s">
        <v>668</v>
      </c>
      <c r="I800" s="170" t="s">
        <v>1353</v>
      </c>
      <c r="J800" s="170"/>
      <c r="K800" s="170" t="s">
        <v>16</v>
      </c>
      <c r="L800" s="180">
        <v>1595</v>
      </c>
    </row>
    <row r="801" spans="1:12" s="139" customFormat="1" ht="21.75" customHeight="1" x14ac:dyDescent="0.2">
      <c r="A801" s="169" t="s">
        <v>164</v>
      </c>
      <c r="B801" s="170" t="s">
        <v>2215</v>
      </c>
      <c r="C801" s="170" t="s">
        <v>1513</v>
      </c>
      <c r="D801" s="181" t="s">
        <v>1514</v>
      </c>
      <c r="E801" s="170" t="s">
        <v>1539</v>
      </c>
      <c r="F801" s="181" t="s">
        <v>1515</v>
      </c>
      <c r="G801" s="182">
        <v>41906</v>
      </c>
      <c r="H801" s="181" t="s">
        <v>1516</v>
      </c>
      <c r="I801" s="181" t="s">
        <v>1517</v>
      </c>
      <c r="J801" s="181" t="s">
        <v>15</v>
      </c>
      <c r="K801" s="181" t="s">
        <v>16</v>
      </c>
      <c r="L801" s="185">
        <v>1667.18</v>
      </c>
    </row>
    <row r="802" spans="1:12" s="139" customFormat="1" ht="21.75" customHeight="1" x14ac:dyDescent="0.2">
      <c r="A802" s="169" t="s">
        <v>3481</v>
      </c>
      <c r="B802" s="170" t="s">
        <v>21</v>
      </c>
      <c r="C802" s="170" t="s">
        <v>360</v>
      </c>
      <c r="D802" s="170"/>
      <c r="E802" s="170" t="s">
        <v>2714</v>
      </c>
      <c r="F802" s="170" t="s">
        <v>1518</v>
      </c>
      <c r="G802" s="179">
        <v>41891</v>
      </c>
      <c r="H802" s="170" t="s">
        <v>1519</v>
      </c>
      <c r="I802" s="170" t="s">
        <v>1520</v>
      </c>
      <c r="J802" s="170" t="s">
        <v>15</v>
      </c>
      <c r="K802" s="170" t="s">
        <v>16</v>
      </c>
      <c r="L802" s="180">
        <v>4763.47</v>
      </c>
    </row>
    <row r="803" spans="1:12" s="139" customFormat="1" ht="21.75" customHeight="1" x14ac:dyDescent="0.2">
      <c r="A803" s="169" t="s">
        <v>331</v>
      </c>
      <c r="B803" s="170" t="s">
        <v>21</v>
      </c>
      <c r="C803" s="170" t="s">
        <v>1521</v>
      </c>
      <c r="D803" s="181" t="s">
        <v>1522</v>
      </c>
      <c r="E803" s="171" t="s">
        <v>2896</v>
      </c>
      <c r="F803" s="181" t="s">
        <v>1523</v>
      </c>
      <c r="G803" s="182">
        <v>41347</v>
      </c>
      <c r="H803" s="181" t="s">
        <v>1239</v>
      </c>
      <c r="I803" s="181" t="s">
        <v>400</v>
      </c>
      <c r="J803" s="181" t="s">
        <v>15</v>
      </c>
      <c r="K803" s="181" t="s">
        <v>16</v>
      </c>
      <c r="L803" s="185">
        <v>15184.34</v>
      </c>
    </row>
    <row r="804" spans="1:12" s="139" customFormat="1" ht="21.75" customHeight="1" x14ac:dyDescent="0.2">
      <c r="A804" s="169" t="s">
        <v>1524</v>
      </c>
      <c r="B804" s="170" t="s">
        <v>21</v>
      </c>
      <c r="C804" s="170" t="s">
        <v>1521</v>
      </c>
      <c r="D804" s="170" t="s">
        <v>1525</v>
      </c>
      <c r="E804" s="170" t="s">
        <v>3678</v>
      </c>
      <c r="F804" s="170" t="s">
        <v>1526</v>
      </c>
      <c r="G804" s="179">
        <v>41862</v>
      </c>
      <c r="H804" s="170" t="s">
        <v>1527</v>
      </c>
      <c r="I804" s="170"/>
      <c r="J804" s="170" t="s">
        <v>15</v>
      </c>
      <c r="K804" s="170" t="s">
        <v>16</v>
      </c>
      <c r="L804" s="180">
        <v>1728.4</v>
      </c>
    </row>
    <row r="805" spans="1:12" s="139" customFormat="1" ht="21.75" customHeight="1" x14ac:dyDescent="0.2">
      <c r="A805" s="321" t="s">
        <v>391</v>
      </c>
      <c r="B805" s="170" t="s">
        <v>21</v>
      </c>
      <c r="C805" s="322" t="s">
        <v>695</v>
      </c>
      <c r="D805" s="322" t="s">
        <v>1538</v>
      </c>
      <c r="E805" s="322" t="s">
        <v>1539</v>
      </c>
      <c r="F805" s="322" t="s">
        <v>1540</v>
      </c>
      <c r="G805" s="323">
        <v>42342</v>
      </c>
      <c r="H805" s="322" t="s">
        <v>1541</v>
      </c>
      <c r="I805" s="322" t="s">
        <v>1542</v>
      </c>
      <c r="J805" s="322" t="s">
        <v>1543</v>
      </c>
      <c r="K805" s="322" t="s">
        <v>16</v>
      </c>
      <c r="L805" s="286">
        <v>4492.17</v>
      </c>
    </row>
    <row r="806" spans="1:12" s="139" customFormat="1" ht="21.75" customHeight="1" x14ac:dyDescent="0.2">
      <c r="A806" s="169" t="s">
        <v>391</v>
      </c>
      <c r="B806" s="170" t="s">
        <v>2215</v>
      </c>
      <c r="C806" s="170" t="s">
        <v>501</v>
      </c>
      <c r="D806" s="170" t="s">
        <v>1544</v>
      </c>
      <c r="E806" s="170" t="s">
        <v>1539</v>
      </c>
      <c r="F806" s="178" t="s">
        <v>1545</v>
      </c>
      <c r="G806" s="179">
        <v>42303</v>
      </c>
      <c r="H806" s="170" t="s">
        <v>504</v>
      </c>
      <c r="I806" s="170" t="s">
        <v>1546</v>
      </c>
      <c r="J806" s="170" t="s">
        <v>15</v>
      </c>
      <c r="K806" s="170" t="s">
        <v>16</v>
      </c>
      <c r="L806" s="286">
        <v>12303</v>
      </c>
    </row>
    <row r="807" spans="1:12" s="139" customFormat="1" ht="21.75" customHeight="1" x14ac:dyDescent="0.2">
      <c r="A807" s="169" t="s">
        <v>391</v>
      </c>
      <c r="B807" s="170" t="s">
        <v>2215</v>
      </c>
      <c r="C807" s="170" t="s">
        <v>501</v>
      </c>
      <c r="D807" s="170" t="s">
        <v>1547</v>
      </c>
      <c r="E807" s="170" t="s">
        <v>1539</v>
      </c>
      <c r="F807" s="178" t="s">
        <v>1545</v>
      </c>
      <c r="G807" s="179">
        <v>42303</v>
      </c>
      <c r="H807" s="170" t="s">
        <v>1548</v>
      </c>
      <c r="I807" s="170" t="s">
        <v>1546</v>
      </c>
      <c r="J807" s="170" t="s">
        <v>15</v>
      </c>
      <c r="K807" s="170" t="s">
        <v>16</v>
      </c>
      <c r="L807" s="286">
        <v>12303</v>
      </c>
    </row>
    <row r="808" spans="1:12" s="139" customFormat="1" ht="21.75" customHeight="1" x14ac:dyDescent="0.2">
      <c r="A808" s="169" t="s">
        <v>391</v>
      </c>
      <c r="B808" s="170" t="s">
        <v>2215</v>
      </c>
      <c r="C808" s="170" t="s">
        <v>501</v>
      </c>
      <c r="D808" s="274" t="s">
        <v>3677</v>
      </c>
      <c r="E808" s="322" t="s">
        <v>3606</v>
      </c>
      <c r="F808" s="274" t="s">
        <v>1550</v>
      </c>
      <c r="G808" s="275">
        <v>42307</v>
      </c>
      <c r="H808" s="274" t="s">
        <v>504</v>
      </c>
      <c r="I808" s="274" t="s">
        <v>1551</v>
      </c>
      <c r="J808" s="274" t="s">
        <v>15</v>
      </c>
      <c r="K808" s="274" t="s">
        <v>16</v>
      </c>
      <c r="L808" s="276">
        <v>6144.38</v>
      </c>
    </row>
    <row r="809" spans="1:12" s="139" customFormat="1" ht="21.75" customHeight="1" x14ac:dyDescent="0.2">
      <c r="A809" s="169" t="s">
        <v>391</v>
      </c>
      <c r="B809" s="170" t="s">
        <v>2215</v>
      </c>
      <c r="C809" s="170" t="s">
        <v>501</v>
      </c>
      <c r="D809" s="274" t="s">
        <v>1549</v>
      </c>
      <c r="E809" s="322" t="s">
        <v>3606</v>
      </c>
      <c r="F809" s="274" t="s">
        <v>1550</v>
      </c>
      <c r="G809" s="275">
        <v>42307</v>
      </c>
      <c r="H809" s="274" t="s">
        <v>504</v>
      </c>
      <c r="I809" s="274" t="s">
        <v>1551</v>
      </c>
      <c r="J809" s="274" t="s">
        <v>15</v>
      </c>
      <c r="K809" s="274" t="s">
        <v>16</v>
      </c>
      <c r="L809" s="276">
        <v>6144.38</v>
      </c>
    </row>
    <row r="810" spans="1:12" s="139" customFormat="1" ht="21.75" customHeight="1" x14ac:dyDescent="0.2">
      <c r="A810" s="278" t="s">
        <v>3675</v>
      </c>
      <c r="B810" s="259" t="s">
        <v>21</v>
      </c>
      <c r="C810" s="259" t="s">
        <v>694</v>
      </c>
      <c r="D810" s="259" t="s">
        <v>1552</v>
      </c>
      <c r="E810" s="259" t="s">
        <v>3676</v>
      </c>
      <c r="F810" s="259">
        <v>3117734</v>
      </c>
      <c r="G810" s="260">
        <v>42486</v>
      </c>
      <c r="H810" s="259" t="s">
        <v>1553</v>
      </c>
      <c r="I810" s="259" t="s">
        <v>1554</v>
      </c>
      <c r="J810" s="259">
        <v>3117734</v>
      </c>
      <c r="K810" s="259" t="s">
        <v>16</v>
      </c>
      <c r="L810" s="261">
        <v>2649.01</v>
      </c>
    </row>
    <row r="811" spans="1:12" s="139" customFormat="1" ht="21.75" customHeight="1" x14ac:dyDescent="0.2">
      <c r="A811" s="279" t="s">
        <v>391</v>
      </c>
      <c r="B811" s="270" t="s">
        <v>21</v>
      </c>
      <c r="C811" s="270" t="s">
        <v>397</v>
      </c>
      <c r="D811" s="271" t="s">
        <v>3224</v>
      </c>
      <c r="E811" s="271" t="s">
        <v>1539</v>
      </c>
      <c r="F811" s="270" t="s">
        <v>3225</v>
      </c>
      <c r="G811" s="272">
        <v>42760</v>
      </c>
      <c r="H811" s="271" t="s">
        <v>698</v>
      </c>
      <c r="I811" s="271" t="s">
        <v>3226</v>
      </c>
      <c r="J811" s="271" t="s">
        <v>15</v>
      </c>
      <c r="K811" s="271" t="s">
        <v>3199</v>
      </c>
      <c r="L811" s="273">
        <v>2838.84</v>
      </c>
    </row>
    <row r="812" spans="1:12" s="139" customFormat="1" ht="21.75" customHeight="1" x14ac:dyDescent="0.2">
      <c r="A812" s="279" t="s">
        <v>391</v>
      </c>
      <c r="B812" s="170" t="s">
        <v>2215</v>
      </c>
      <c r="C812" s="270" t="s">
        <v>1703</v>
      </c>
      <c r="D812" s="271" t="s">
        <v>3227</v>
      </c>
      <c r="E812" s="271" t="s">
        <v>1539</v>
      </c>
      <c r="F812" s="270" t="s">
        <v>3228</v>
      </c>
      <c r="G812" s="272">
        <v>42752</v>
      </c>
      <c r="H812" s="271" t="s">
        <v>1548</v>
      </c>
      <c r="I812" s="271" t="s">
        <v>3229</v>
      </c>
      <c r="J812" s="271" t="s">
        <v>15</v>
      </c>
      <c r="K812" s="271" t="s">
        <v>3199</v>
      </c>
      <c r="L812" s="273">
        <v>7674.84</v>
      </c>
    </row>
    <row r="813" spans="1:12" s="139" customFormat="1" ht="21.75" customHeight="1" x14ac:dyDescent="0.2">
      <c r="A813" s="279" t="s">
        <v>391</v>
      </c>
      <c r="B813" s="170" t="s">
        <v>2215</v>
      </c>
      <c r="C813" s="270" t="s">
        <v>1703</v>
      </c>
      <c r="D813" s="271" t="s">
        <v>3230</v>
      </c>
      <c r="E813" s="271" t="s">
        <v>1539</v>
      </c>
      <c r="F813" s="270" t="s">
        <v>3228</v>
      </c>
      <c r="G813" s="272">
        <v>42752</v>
      </c>
      <c r="H813" s="271" t="s">
        <v>1548</v>
      </c>
      <c r="I813" s="271" t="s">
        <v>3231</v>
      </c>
      <c r="J813" s="271" t="s">
        <v>15</v>
      </c>
      <c r="K813" s="271" t="s">
        <v>3199</v>
      </c>
      <c r="L813" s="273">
        <v>4889.8100000000004</v>
      </c>
    </row>
    <row r="814" spans="1:12" s="139" customFormat="1" ht="21.75" customHeight="1" x14ac:dyDescent="0.2">
      <c r="A814" s="279" t="s">
        <v>391</v>
      </c>
      <c r="B814" s="170" t="s">
        <v>2215</v>
      </c>
      <c r="C814" s="270" t="s">
        <v>501</v>
      </c>
      <c r="D814" s="271" t="s">
        <v>3232</v>
      </c>
      <c r="E814" s="271" t="s">
        <v>1539</v>
      </c>
      <c r="F814" s="270" t="s">
        <v>3228</v>
      </c>
      <c r="G814" s="272">
        <v>42752</v>
      </c>
      <c r="H814" s="271" t="s">
        <v>1548</v>
      </c>
      <c r="I814" s="271" t="s">
        <v>1546</v>
      </c>
      <c r="J814" s="271">
        <v>41192000055</v>
      </c>
      <c r="K814" s="271" t="s">
        <v>3199</v>
      </c>
      <c r="L814" s="273">
        <v>11407.83</v>
      </c>
    </row>
    <row r="815" spans="1:12" s="139" customFormat="1" ht="21.75" customHeight="1" x14ac:dyDescent="0.2">
      <c r="A815" s="279" t="s">
        <v>391</v>
      </c>
      <c r="B815" s="170" t="s">
        <v>2215</v>
      </c>
      <c r="C815" s="270" t="s">
        <v>501</v>
      </c>
      <c r="D815" s="271" t="s">
        <v>3233</v>
      </c>
      <c r="E815" s="271" t="s">
        <v>1539</v>
      </c>
      <c r="F815" s="270" t="s">
        <v>3228</v>
      </c>
      <c r="G815" s="272">
        <v>42752</v>
      </c>
      <c r="H815" s="271" t="s">
        <v>1548</v>
      </c>
      <c r="I815" s="271" t="s">
        <v>1546</v>
      </c>
      <c r="J815" s="271">
        <v>41192000055</v>
      </c>
      <c r="K815" s="271" t="s">
        <v>3199</v>
      </c>
      <c r="L815" s="273">
        <v>11407.83</v>
      </c>
    </row>
    <row r="816" spans="1:12" s="139" customFormat="1" ht="21.75" customHeight="1" x14ac:dyDescent="0.2">
      <c r="A816" s="279" t="s">
        <v>391</v>
      </c>
      <c r="B816" s="170" t="s">
        <v>2215</v>
      </c>
      <c r="C816" s="270" t="s">
        <v>501</v>
      </c>
      <c r="D816" s="271" t="s">
        <v>3234</v>
      </c>
      <c r="E816" s="271" t="s">
        <v>1539</v>
      </c>
      <c r="F816" s="270" t="s">
        <v>3228</v>
      </c>
      <c r="G816" s="272">
        <v>42752</v>
      </c>
      <c r="H816" s="271" t="s">
        <v>1548</v>
      </c>
      <c r="I816" s="271" t="s">
        <v>1546</v>
      </c>
      <c r="J816" s="271">
        <v>41192000055</v>
      </c>
      <c r="K816" s="271" t="s">
        <v>3199</v>
      </c>
      <c r="L816" s="273">
        <v>11407.83</v>
      </c>
    </row>
    <row r="817" spans="1:12" s="139" customFormat="1" ht="21.75" customHeight="1" x14ac:dyDescent="0.2">
      <c r="A817" s="279" t="s">
        <v>391</v>
      </c>
      <c r="B817" s="170" t="s">
        <v>2215</v>
      </c>
      <c r="C817" s="270" t="s">
        <v>501</v>
      </c>
      <c r="D817" s="271" t="s">
        <v>3235</v>
      </c>
      <c r="E817" s="271" t="s">
        <v>1539</v>
      </c>
      <c r="F817" s="270" t="s">
        <v>3228</v>
      </c>
      <c r="G817" s="272">
        <v>42752</v>
      </c>
      <c r="H817" s="271" t="s">
        <v>1548</v>
      </c>
      <c r="I817" s="271" t="s">
        <v>1546</v>
      </c>
      <c r="J817" s="271">
        <v>41192000055</v>
      </c>
      <c r="K817" s="271" t="s">
        <v>3199</v>
      </c>
      <c r="L817" s="273">
        <v>11407.83</v>
      </c>
    </row>
    <row r="818" spans="1:12" s="139" customFormat="1" ht="21.75" customHeight="1" x14ac:dyDescent="0.2">
      <c r="A818" s="169" t="s">
        <v>1555</v>
      </c>
      <c r="B818" s="170" t="s">
        <v>2203</v>
      </c>
      <c r="C818" s="170" t="s">
        <v>1556</v>
      </c>
      <c r="D818" s="181" t="s">
        <v>1557</v>
      </c>
      <c r="E818" s="170" t="s">
        <v>1558</v>
      </c>
      <c r="F818" s="181">
        <v>2771</v>
      </c>
      <c r="G818" s="182">
        <v>41358</v>
      </c>
      <c r="H818" s="181" t="s">
        <v>1559</v>
      </c>
      <c r="I818" s="181" t="s">
        <v>811</v>
      </c>
      <c r="J818" s="181" t="s">
        <v>15</v>
      </c>
      <c r="K818" s="181" t="s">
        <v>16</v>
      </c>
      <c r="L818" s="185">
        <v>58000</v>
      </c>
    </row>
    <row r="819" spans="1:12" s="139" customFormat="1" ht="21.75" customHeight="1" x14ac:dyDescent="0.2">
      <c r="A819" s="169" t="s">
        <v>164</v>
      </c>
      <c r="B819" s="170" t="s">
        <v>2203</v>
      </c>
      <c r="C819" s="170" t="s">
        <v>1560</v>
      </c>
      <c r="D819" s="181" t="s">
        <v>1561</v>
      </c>
      <c r="E819" s="170" t="s">
        <v>3158</v>
      </c>
      <c r="F819" s="181">
        <v>389</v>
      </c>
      <c r="G819" s="182">
        <v>41932</v>
      </c>
      <c r="H819" s="181" t="s">
        <v>1562</v>
      </c>
      <c r="I819" s="181" t="s">
        <v>811</v>
      </c>
      <c r="J819" s="181" t="s">
        <v>15</v>
      </c>
      <c r="K819" s="181" t="s">
        <v>16</v>
      </c>
      <c r="L819" s="185">
        <v>113680</v>
      </c>
    </row>
    <row r="820" spans="1:12" s="139" customFormat="1" ht="21.75" customHeight="1" x14ac:dyDescent="0.2">
      <c r="A820" s="169" t="s">
        <v>3481</v>
      </c>
      <c r="B820" s="170" t="s">
        <v>35</v>
      </c>
      <c r="C820" s="170" t="s">
        <v>36</v>
      </c>
      <c r="D820" s="170" t="s">
        <v>1563</v>
      </c>
      <c r="E820" s="170" t="s">
        <v>2714</v>
      </c>
      <c r="F820" s="181" t="s">
        <v>1564</v>
      </c>
      <c r="G820" s="179">
        <v>41800</v>
      </c>
      <c r="H820" s="181" t="s">
        <v>139</v>
      </c>
      <c r="I820" s="181" t="s">
        <v>1340</v>
      </c>
      <c r="J820" s="181" t="s">
        <v>1449</v>
      </c>
      <c r="K820" s="181" t="s">
        <v>16</v>
      </c>
      <c r="L820" s="324">
        <v>3603.58</v>
      </c>
    </row>
    <row r="821" spans="1:12" s="139" customFormat="1" ht="21.75" customHeight="1" x14ac:dyDescent="0.2">
      <c r="A821" s="169" t="s">
        <v>3481</v>
      </c>
      <c r="B821" s="170" t="s">
        <v>35</v>
      </c>
      <c r="C821" s="170" t="s">
        <v>36</v>
      </c>
      <c r="D821" s="170" t="s">
        <v>2346</v>
      </c>
      <c r="E821" s="170" t="s">
        <v>2714</v>
      </c>
      <c r="F821" s="181" t="s">
        <v>1564</v>
      </c>
      <c r="G821" s="179">
        <v>41800</v>
      </c>
      <c r="H821" s="181" t="s">
        <v>139</v>
      </c>
      <c r="I821" s="181" t="s">
        <v>1340</v>
      </c>
      <c r="J821" s="181" t="s">
        <v>1565</v>
      </c>
      <c r="K821" s="181" t="s">
        <v>16</v>
      </c>
      <c r="L821" s="324">
        <v>3603.58</v>
      </c>
    </row>
    <row r="822" spans="1:12" s="139" customFormat="1" ht="21.75" customHeight="1" x14ac:dyDescent="0.2">
      <c r="A822" s="169" t="s">
        <v>3481</v>
      </c>
      <c r="B822" s="170" t="s">
        <v>35</v>
      </c>
      <c r="C822" s="170" t="s">
        <v>44</v>
      </c>
      <c r="D822" s="170" t="s">
        <v>3627</v>
      </c>
      <c r="E822" s="170" t="s">
        <v>2714</v>
      </c>
      <c r="F822" s="181" t="s">
        <v>1566</v>
      </c>
      <c r="G822" s="179">
        <v>41800</v>
      </c>
      <c r="H822" s="181" t="s">
        <v>37</v>
      </c>
      <c r="I822" s="181">
        <v>5226150</v>
      </c>
      <c r="J822" s="181" t="s">
        <v>1567</v>
      </c>
      <c r="K822" s="181" t="s">
        <v>16</v>
      </c>
      <c r="L822" s="324">
        <v>6823.31</v>
      </c>
    </row>
    <row r="823" spans="1:12" s="139" customFormat="1" ht="21.75" customHeight="1" x14ac:dyDescent="0.2">
      <c r="A823" s="169" t="s">
        <v>3481</v>
      </c>
      <c r="B823" s="170" t="s">
        <v>35</v>
      </c>
      <c r="C823" s="170" t="s">
        <v>44</v>
      </c>
      <c r="D823" s="170" t="s">
        <v>3628</v>
      </c>
      <c r="E823" s="170" t="s">
        <v>2714</v>
      </c>
      <c r="F823" s="181" t="s">
        <v>1566</v>
      </c>
      <c r="G823" s="179">
        <v>41803</v>
      </c>
      <c r="H823" s="181" t="s">
        <v>37</v>
      </c>
      <c r="I823" s="181">
        <v>5226150</v>
      </c>
      <c r="J823" s="181" t="s">
        <v>1568</v>
      </c>
      <c r="K823" s="181" t="s">
        <v>16</v>
      </c>
      <c r="L823" s="324">
        <v>6823.22</v>
      </c>
    </row>
    <row r="824" spans="1:12" s="139" customFormat="1" ht="21.75" customHeight="1" x14ac:dyDescent="0.2">
      <c r="A824" s="169" t="s">
        <v>3481</v>
      </c>
      <c r="B824" s="170" t="s">
        <v>35</v>
      </c>
      <c r="C824" s="170" t="s">
        <v>39</v>
      </c>
      <c r="D824" s="170" t="s">
        <v>3629</v>
      </c>
      <c r="E824" s="170" t="s">
        <v>2714</v>
      </c>
      <c r="F824" s="181" t="s">
        <v>1566</v>
      </c>
      <c r="G824" s="179">
        <v>41803</v>
      </c>
      <c r="H824" s="181" t="s">
        <v>1569</v>
      </c>
      <c r="I824" s="181" t="s">
        <v>130</v>
      </c>
      <c r="J824" s="181" t="s">
        <v>1570</v>
      </c>
      <c r="K824" s="181" t="s">
        <v>16</v>
      </c>
      <c r="L824" s="324">
        <v>6823.22</v>
      </c>
    </row>
    <row r="825" spans="1:12" s="139" customFormat="1" ht="21.75" customHeight="1" x14ac:dyDescent="0.2">
      <c r="A825" s="169" t="s">
        <v>3481</v>
      </c>
      <c r="B825" s="170" t="s">
        <v>35</v>
      </c>
      <c r="C825" s="170" t="s">
        <v>1571</v>
      </c>
      <c r="D825" s="170" t="s">
        <v>1572</v>
      </c>
      <c r="E825" s="170" t="s">
        <v>2714</v>
      </c>
      <c r="F825" s="181" t="s">
        <v>1566</v>
      </c>
      <c r="G825" s="179">
        <v>41803</v>
      </c>
      <c r="H825" s="181" t="s">
        <v>1573</v>
      </c>
      <c r="I825" s="181" t="s">
        <v>1574</v>
      </c>
      <c r="J825" s="181" t="s">
        <v>1575</v>
      </c>
      <c r="K825" s="181" t="s">
        <v>16</v>
      </c>
      <c r="L825" s="324">
        <v>150</v>
      </c>
    </row>
    <row r="826" spans="1:12" s="139" customFormat="1" ht="21.75" customHeight="1" x14ac:dyDescent="0.2">
      <c r="A826" s="169" t="s">
        <v>3481</v>
      </c>
      <c r="B826" s="170" t="s">
        <v>35</v>
      </c>
      <c r="C826" s="170" t="s">
        <v>36</v>
      </c>
      <c r="D826" s="170" t="s">
        <v>1576</v>
      </c>
      <c r="E826" s="170" t="s">
        <v>2714</v>
      </c>
      <c r="F826" s="181" t="s">
        <v>1577</v>
      </c>
      <c r="G826" s="179">
        <v>41823</v>
      </c>
      <c r="H826" s="181" t="s">
        <v>139</v>
      </c>
      <c r="I826" s="181" t="s">
        <v>1340</v>
      </c>
      <c r="J826" s="181" t="s">
        <v>1578</v>
      </c>
      <c r="K826" s="170" t="s">
        <v>16</v>
      </c>
      <c r="L826" s="257">
        <v>3603.59</v>
      </c>
    </row>
    <row r="827" spans="1:12" s="139" customFormat="1" ht="21.75" customHeight="1" x14ac:dyDescent="0.2">
      <c r="A827" s="169" t="s">
        <v>3481</v>
      </c>
      <c r="B827" s="170" t="s">
        <v>35</v>
      </c>
      <c r="C827" s="170" t="s">
        <v>36</v>
      </c>
      <c r="D827" s="170" t="s">
        <v>2721</v>
      </c>
      <c r="E827" s="170" t="s">
        <v>2714</v>
      </c>
      <c r="F827" s="181" t="s">
        <v>1579</v>
      </c>
      <c r="G827" s="179">
        <v>41820</v>
      </c>
      <c r="H827" s="181" t="s">
        <v>139</v>
      </c>
      <c r="I827" s="181" t="s">
        <v>1340</v>
      </c>
      <c r="J827" s="181" t="s">
        <v>1580</v>
      </c>
      <c r="K827" s="170" t="s">
        <v>16</v>
      </c>
      <c r="L827" s="324">
        <v>3603.09</v>
      </c>
    </row>
    <row r="828" spans="1:12" s="139" customFormat="1" ht="21.75" customHeight="1" x14ac:dyDescent="0.2">
      <c r="A828" s="169" t="s">
        <v>3481</v>
      </c>
      <c r="B828" s="170" t="s">
        <v>64</v>
      </c>
      <c r="C828" s="170" t="s">
        <v>666</v>
      </c>
      <c r="D828" s="170" t="s">
        <v>3631</v>
      </c>
      <c r="E828" s="170" t="s">
        <v>2714</v>
      </c>
      <c r="F828" s="181" t="s">
        <v>1581</v>
      </c>
      <c r="G828" s="179">
        <v>41803</v>
      </c>
      <c r="H828" s="181" t="s">
        <v>3630</v>
      </c>
      <c r="I828" s="181" t="s">
        <v>1582</v>
      </c>
      <c r="J828" s="181">
        <v>4671782</v>
      </c>
      <c r="K828" s="170" t="s">
        <v>16</v>
      </c>
      <c r="L828" s="324">
        <v>2270</v>
      </c>
    </row>
    <row r="829" spans="1:12" s="139" customFormat="1" ht="21.75" customHeight="1" x14ac:dyDescent="0.2">
      <c r="A829" s="169" t="s">
        <v>95</v>
      </c>
      <c r="B829" s="170" t="s">
        <v>2243</v>
      </c>
      <c r="C829" s="170" t="s">
        <v>110</v>
      </c>
      <c r="D829" s="170" t="s">
        <v>1583</v>
      </c>
      <c r="E829" s="170" t="s">
        <v>3668</v>
      </c>
      <c r="F829" s="181">
        <v>1666</v>
      </c>
      <c r="G829" s="182">
        <v>41912</v>
      </c>
      <c r="H829" s="181" t="s">
        <v>1584</v>
      </c>
      <c r="I829" s="181" t="s">
        <v>1585</v>
      </c>
      <c r="J829" s="181">
        <v>836007660</v>
      </c>
      <c r="K829" s="170" t="s">
        <v>16</v>
      </c>
      <c r="L829" s="257">
        <v>2000</v>
      </c>
    </row>
    <row r="830" spans="1:12" s="139" customFormat="1" ht="21.75" customHeight="1" x14ac:dyDescent="0.2">
      <c r="A830" s="169" t="s">
        <v>573</v>
      </c>
      <c r="B830" s="170" t="s">
        <v>2243</v>
      </c>
      <c r="C830" s="170" t="s">
        <v>110</v>
      </c>
      <c r="D830" s="170" t="s">
        <v>1590</v>
      </c>
      <c r="E830" s="170"/>
      <c r="F830" s="181">
        <v>1666</v>
      </c>
      <c r="G830" s="182">
        <v>41912</v>
      </c>
      <c r="H830" s="181" t="s">
        <v>1584</v>
      </c>
      <c r="I830" s="181" t="s">
        <v>1585</v>
      </c>
      <c r="J830" s="181">
        <v>832002895</v>
      </c>
      <c r="K830" s="170" t="s">
        <v>16</v>
      </c>
      <c r="L830" s="257">
        <v>2000</v>
      </c>
    </row>
    <row r="831" spans="1:12" s="139" customFormat="1" ht="21.75" customHeight="1" x14ac:dyDescent="0.2">
      <c r="A831" s="169" t="s">
        <v>573</v>
      </c>
      <c r="B831" s="170" t="s">
        <v>2243</v>
      </c>
      <c r="C831" s="170" t="s">
        <v>110</v>
      </c>
      <c r="D831" s="170" t="s">
        <v>1591</v>
      </c>
      <c r="E831" s="170"/>
      <c r="F831" s="181">
        <v>1666</v>
      </c>
      <c r="G831" s="182">
        <v>41912</v>
      </c>
      <c r="H831" s="181" t="s">
        <v>1584</v>
      </c>
      <c r="I831" s="181" t="s">
        <v>1585</v>
      </c>
      <c r="J831" s="181">
        <v>835002775</v>
      </c>
      <c r="K831" s="170" t="s">
        <v>16</v>
      </c>
      <c r="L831" s="257">
        <v>2000</v>
      </c>
    </row>
    <row r="832" spans="1:12" s="139" customFormat="1" ht="21.75" customHeight="1" x14ac:dyDescent="0.2">
      <c r="A832" s="169" t="s">
        <v>3669</v>
      </c>
      <c r="B832" s="170" t="s">
        <v>35</v>
      </c>
      <c r="C832" s="170" t="s">
        <v>44</v>
      </c>
      <c r="D832" s="170" t="s">
        <v>131</v>
      </c>
      <c r="E832" s="170" t="s">
        <v>3217</v>
      </c>
      <c r="F832" s="181">
        <v>1666</v>
      </c>
      <c r="G832" s="182">
        <v>41912</v>
      </c>
      <c r="H832" s="181" t="s">
        <v>93</v>
      </c>
      <c r="I832" s="181" t="s">
        <v>1614</v>
      </c>
      <c r="J832" s="181" t="s">
        <v>1615</v>
      </c>
      <c r="K832" s="170" t="s">
        <v>16</v>
      </c>
      <c r="L832" s="257">
        <v>7350</v>
      </c>
    </row>
    <row r="833" spans="1:12" s="139" customFormat="1" ht="21.75" customHeight="1" x14ac:dyDescent="0.2">
      <c r="A833" s="169" t="s">
        <v>3669</v>
      </c>
      <c r="B833" s="170" t="s">
        <v>35</v>
      </c>
      <c r="C833" s="170" t="s">
        <v>39</v>
      </c>
      <c r="D833" s="170" t="s">
        <v>1616</v>
      </c>
      <c r="E833" s="170" t="s">
        <v>1613</v>
      </c>
      <c r="F833" s="181">
        <v>1666</v>
      </c>
      <c r="G833" s="182">
        <v>41912</v>
      </c>
      <c r="H833" s="181" t="s">
        <v>93</v>
      </c>
      <c r="I833" s="181" t="s">
        <v>1601</v>
      </c>
      <c r="J833" s="181" t="s">
        <v>1617</v>
      </c>
      <c r="K833" s="170" t="s">
        <v>16</v>
      </c>
      <c r="L833" s="257">
        <v>7350</v>
      </c>
    </row>
    <row r="834" spans="1:12" s="139" customFormat="1" ht="21.75" customHeight="1" x14ac:dyDescent="0.2">
      <c r="A834" s="169" t="s">
        <v>3669</v>
      </c>
      <c r="B834" s="170" t="s">
        <v>35</v>
      </c>
      <c r="C834" s="170" t="s">
        <v>48</v>
      </c>
      <c r="D834" s="170" t="s">
        <v>183</v>
      </c>
      <c r="E834" s="170" t="s">
        <v>1613</v>
      </c>
      <c r="F834" s="181">
        <v>1666</v>
      </c>
      <c r="G834" s="182">
        <v>41912</v>
      </c>
      <c r="H834" s="181" t="s">
        <v>93</v>
      </c>
      <c r="I834" s="181"/>
      <c r="J834" s="181" t="s">
        <v>1618</v>
      </c>
      <c r="K834" s="170" t="s">
        <v>16</v>
      </c>
      <c r="L834" s="257">
        <v>150</v>
      </c>
    </row>
    <row r="835" spans="1:12" s="139" customFormat="1" ht="21.75" customHeight="1" x14ac:dyDescent="0.2">
      <c r="A835" s="169" t="s">
        <v>3669</v>
      </c>
      <c r="B835" s="170" t="s">
        <v>35</v>
      </c>
      <c r="C835" s="170" t="s">
        <v>52</v>
      </c>
      <c r="D835" s="170" t="s">
        <v>1384</v>
      </c>
      <c r="E835" s="170" t="s">
        <v>1613</v>
      </c>
      <c r="F835" s="181">
        <v>1666</v>
      </c>
      <c r="G835" s="182">
        <v>41912</v>
      </c>
      <c r="H835" s="181" t="s">
        <v>93</v>
      </c>
      <c r="I835" s="181" t="s">
        <v>1619</v>
      </c>
      <c r="J835" s="181" t="s">
        <v>1620</v>
      </c>
      <c r="K835" s="170" t="s">
        <v>16</v>
      </c>
      <c r="L835" s="257">
        <v>150</v>
      </c>
    </row>
    <row r="836" spans="1:12" s="139" customFormat="1" ht="21.75" customHeight="1" x14ac:dyDescent="0.2">
      <c r="A836" s="169" t="s">
        <v>95</v>
      </c>
      <c r="B836" s="170" t="s">
        <v>35</v>
      </c>
      <c r="C836" s="170" t="s">
        <v>36</v>
      </c>
      <c r="D836" s="170" t="s">
        <v>671</v>
      </c>
      <c r="E836" s="170" t="s">
        <v>1613</v>
      </c>
      <c r="F836" s="181">
        <v>1666</v>
      </c>
      <c r="G836" s="182">
        <v>41912</v>
      </c>
      <c r="H836" s="181" t="s">
        <v>139</v>
      </c>
      <c r="I836" s="181" t="s">
        <v>395</v>
      </c>
      <c r="J836" s="181" t="s">
        <v>1621</v>
      </c>
      <c r="K836" s="170" t="s">
        <v>16</v>
      </c>
      <c r="L836" s="257">
        <v>10000</v>
      </c>
    </row>
    <row r="837" spans="1:12" s="139" customFormat="1" ht="21.75" customHeight="1" x14ac:dyDescent="0.2">
      <c r="A837" s="169" t="s">
        <v>573</v>
      </c>
      <c r="B837" s="170" t="s">
        <v>35</v>
      </c>
      <c r="C837" s="170" t="s">
        <v>44</v>
      </c>
      <c r="D837" s="170" t="s">
        <v>1622</v>
      </c>
      <c r="E837" s="170"/>
      <c r="F837" s="181">
        <v>1666</v>
      </c>
      <c r="G837" s="182">
        <v>41912</v>
      </c>
      <c r="H837" s="181" t="s">
        <v>93</v>
      </c>
      <c r="I837" s="181" t="s">
        <v>132</v>
      </c>
      <c r="J837" s="181" t="s">
        <v>1623</v>
      </c>
      <c r="K837" s="170" t="s">
        <v>16</v>
      </c>
      <c r="L837" s="257">
        <v>7350</v>
      </c>
    </row>
    <row r="838" spans="1:12" s="139" customFormat="1" ht="21.75" customHeight="1" x14ac:dyDescent="0.2">
      <c r="A838" s="169" t="s">
        <v>573</v>
      </c>
      <c r="B838" s="170" t="s">
        <v>35</v>
      </c>
      <c r="C838" s="170" t="s">
        <v>39</v>
      </c>
      <c r="D838" s="170" t="s">
        <v>1624</v>
      </c>
      <c r="E838" s="170"/>
      <c r="F838" s="181">
        <v>1666</v>
      </c>
      <c r="G838" s="182">
        <v>41912</v>
      </c>
      <c r="H838" s="181" t="s">
        <v>93</v>
      </c>
      <c r="I838" s="181" t="s">
        <v>1625</v>
      </c>
      <c r="J838" s="181" t="s">
        <v>1626</v>
      </c>
      <c r="K838" s="170" t="s">
        <v>16</v>
      </c>
      <c r="L838" s="257">
        <v>7350</v>
      </c>
    </row>
    <row r="839" spans="1:12" s="139" customFormat="1" ht="21.75" customHeight="1" x14ac:dyDescent="0.2">
      <c r="A839" s="169" t="s">
        <v>573</v>
      </c>
      <c r="B839" s="170" t="s">
        <v>35</v>
      </c>
      <c r="C839" s="170" t="s">
        <v>48</v>
      </c>
      <c r="D839" s="170" t="s">
        <v>1627</v>
      </c>
      <c r="E839" s="170"/>
      <c r="F839" s="181">
        <v>1666</v>
      </c>
      <c r="G839" s="182">
        <v>41912</v>
      </c>
      <c r="H839" s="181" t="s">
        <v>93</v>
      </c>
      <c r="I839" s="181" t="s">
        <v>1604</v>
      </c>
      <c r="J839" s="181" t="s">
        <v>1628</v>
      </c>
      <c r="K839" s="170" t="s">
        <v>16</v>
      </c>
      <c r="L839" s="257">
        <v>150</v>
      </c>
    </row>
    <row r="840" spans="1:12" s="139" customFormat="1" ht="21.75" customHeight="1" x14ac:dyDescent="0.2">
      <c r="A840" s="169" t="s">
        <v>573</v>
      </c>
      <c r="B840" s="170" t="s">
        <v>35</v>
      </c>
      <c r="C840" s="170" t="s">
        <v>36</v>
      </c>
      <c r="D840" s="170" t="s">
        <v>1629</v>
      </c>
      <c r="E840" s="170"/>
      <c r="F840" s="181">
        <v>1666</v>
      </c>
      <c r="G840" s="182">
        <v>41912</v>
      </c>
      <c r="H840" s="181" t="s">
        <v>139</v>
      </c>
      <c r="I840" s="181" t="s">
        <v>395</v>
      </c>
      <c r="J840" s="181" t="s">
        <v>1630</v>
      </c>
      <c r="K840" s="170" t="s">
        <v>16</v>
      </c>
      <c r="L840" s="257">
        <v>10000</v>
      </c>
    </row>
    <row r="841" spans="1:12" s="139" customFormat="1" ht="21.75" customHeight="1" x14ac:dyDescent="0.2">
      <c r="A841" s="169" t="s">
        <v>573</v>
      </c>
      <c r="B841" s="170" t="s">
        <v>35</v>
      </c>
      <c r="C841" s="170" t="s">
        <v>52</v>
      </c>
      <c r="D841" s="170" t="s">
        <v>1631</v>
      </c>
      <c r="E841" s="170"/>
      <c r="F841" s="181">
        <v>1666</v>
      </c>
      <c r="G841" s="182">
        <v>41912</v>
      </c>
      <c r="H841" s="181" t="s">
        <v>93</v>
      </c>
      <c r="I841" s="181" t="s">
        <v>1607</v>
      </c>
      <c r="J841" s="181" t="s">
        <v>1632</v>
      </c>
      <c r="K841" s="170" t="s">
        <v>16</v>
      </c>
      <c r="L841" s="257">
        <v>150</v>
      </c>
    </row>
    <row r="842" spans="1:12" s="139" customFormat="1" ht="21.75" customHeight="1" x14ac:dyDescent="0.2">
      <c r="A842" s="169" t="s">
        <v>250</v>
      </c>
      <c r="B842" s="170" t="s">
        <v>35</v>
      </c>
      <c r="C842" s="181" t="s">
        <v>44</v>
      </c>
      <c r="D842" s="181" t="s">
        <v>1634</v>
      </c>
      <c r="E842" s="170" t="s">
        <v>3155</v>
      </c>
      <c r="F842" s="170">
        <v>1666</v>
      </c>
      <c r="G842" s="182">
        <v>41912</v>
      </c>
      <c r="H842" s="181" t="s">
        <v>93</v>
      </c>
      <c r="I842" s="181" t="s">
        <v>1635</v>
      </c>
      <c r="J842" s="181" t="s">
        <v>15</v>
      </c>
      <c r="K842" s="170" t="s">
        <v>16</v>
      </c>
      <c r="L842" s="183">
        <v>7350</v>
      </c>
    </row>
    <row r="843" spans="1:12" s="139" customFormat="1" ht="21.75" customHeight="1" x14ac:dyDescent="0.2">
      <c r="A843" s="169" t="s">
        <v>250</v>
      </c>
      <c r="B843" s="170" t="s">
        <v>35</v>
      </c>
      <c r="C843" s="181" t="s">
        <v>39</v>
      </c>
      <c r="D843" s="181" t="s">
        <v>1636</v>
      </c>
      <c r="E843" s="170" t="s">
        <v>3155</v>
      </c>
      <c r="F843" s="170">
        <v>1666</v>
      </c>
      <c r="G843" s="182">
        <v>41912</v>
      </c>
      <c r="H843" s="181" t="s">
        <v>93</v>
      </c>
      <c r="I843" s="181" t="s">
        <v>1637</v>
      </c>
      <c r="J843" s="181" t="s">
        <v>1638</v>
      </c>
      <c r="K843" s="170" t="s">
        <v>16</v>
      </c>
      <c r="L843" s="183">
        <v>7350</v>
      </c>
    </row>
    <row r="844" spans="1:12" s="139" customFormat="1" ht="21.75" customHeight="1" x14ac:dyDescent="0.2">
      <c r="A844" s="169" t="s">
        <v>250</v>
      </c>
      <c r="B844" s="170" t="s">
        <v>35</v>
      </c>
      <c r="C844" s="181" t="s">
        <v>48</v>
      </c>
      <c r="D844" s="181" t="s">
        <v>1639</v>
      </c>
      <c r="E844" s="170" t="s">
        <v>3155</v>
      </c>
      <c r="F844" s="170">
        <v>1666</v>
      </c>
      <c r="G844" s="182">
        <v>41912</v>
      </c>
      <c r="H844" s="181" t="s">
        <v>93</v>
      </c>
      <c r="I844" s="181" t="s">
        <v>1640</v>
      </c>
      <c r="J844" s="181" t="s">
        <v>1641</v>
      </c>
      <c r="K844" s="170" t="s">
        <v>16</v>
      </c>
      <c r="L844" s="183">
        <v>150</v>
      </c>
    </row>
    <row r="845" spans="1:12" s="139" customFormat="1" ht="21.75" customHeight="1" x14ac:dyDescent="0.2">
      <c r="A845" s="169" t="s">
        <v>250</v>
      </c>
      <c r="B845" s="170" t="s">
        <v>35</v>
      </c>
      <c r="C845" s="181" t="s">
        <v>52</v>
      </c>
      <c r="D845" s="181" t="s">
        <v>1642</v>
      </c>
      <c r="E845" s="170" t="s">
        <v>3155</v>
      </c>
      <c r="F845" s="170">
        <v>1666</v>
      </c>
      <c r="G845" s="182">
        <v>41912</v>
      </c>
      <c r="H845" s="181" t="s">
        <v>93</v>
      </c>
      <c r="I845" s="181" t="s">
        <v>374</v>
      </c>
      <c r="J845" s="181" t="s">
        <v>1607</v>
      </c>
      <c r="K845" s="170" t="s">
        <v>16</v>
      </c>
      <c r="L845" s="183">
        <v>150</v>
      </c>
    </row>
    <row r="846" spans="1:12" s="139" customFormat="1" ht="21.75" customHeight="1" x14ac:dyDescent="0.2">
      <c r="A846" s="169" t="s">
        <v>63</v>
      </c>
      <c r="B846" s="170" t="s">
        <v>35</v>
      </c>
      <c r="C846" s="181" t="s">
        <v>44</v>
      </c>
      <c r="D846" s="181" t="s">
        <v>1643</v>
      </c>
      <c r="E846" s="170" t="s">
        <v>3595</v>
      </c>
      <c r="F846" s="170">
        <v>1666</v>
      </c>
      <c r="G846" s="182">
        <v>41912</v>
      </c>
      <c r="H846" s="181" t="s">
        <v>93</v>
      </c>
      <c r="I846" s="181" t="s">
        <v>132</v>
      </c>
      <c r="J846" s="181" t="s">
        <v>15</v>
      </c>
      <c r="K846" s="170" t="s">
        <v>16</v>
      </c>
      <c r="L846" s="183">
        <v>7350</v>
      </c>
    </row>
    <row r="847" spans="1:12" s="139" customFormat="1" ht="21.75" customHeight="1" x14ac:dyDescent="0.2">
      <c r="A847" s="169" t="s">
        <v>63</v>
      </c>
      <c r="B847" s="170" t="s">
        <v>35</v>
      </c>
      <c r="C847" s="181" t="s">
        <v>39</v>
      </c>
      <c r="D847" s="181" t="s">
        <v>1644</v>
      </c>
      <c r="E847" s="170" t="s">
        <v>3595</v>
      </c>
      <c r="F847" s="170">
        <v>1666</v>
      </c>
      <c r="G847" s="182">
        <v>41912</v>
      </c>
      <c r="H847" s="181" t="s">
        <v>3596</v>
      </c>
      <c r="I847" s="181" t="s">
        <v>1645</v>
      </c>
      <c r="J847" s="181" t="s">
        <v>3597</v>
      </c>
      <c r="K847" s="170" t="s">
        <v>16</v>
      </c>
      <c r="L847" s="183">
        <v>7350</v>
      </c>
    </row>
    <row r="848" spans="1:12" s="139" customFormat="1" ht="21.75" customHeight="1" x14ac:dyDescent="0.2">
      <c r="A848" s="169" t="s">
        <v>63</v>
      </c>
      <c r="B848" s="170" t="s">
        <v>35</v>
      </c>
      <c r="C848" s="181" t="s">
        <v>48</v>
      </c>
      <c r="D848" s="181" t="s">
        <v>1646</v>
      </c>
      <c r="E848" s="170" t="s">
        <v>3595</v>
      </c>
      <c r="F848" s="170">
        <v>1666</v>
      </c>
      <c r="G848" s="182">
        <v>41912</v>
      </c>
      <c r="H848" s="181" t="s">
        <v>93</v>
      </c>
      <c r="I848" s="181" t="s">
        <v>1640</v>
      </c>
      <c r="J848" s="181" t="s">
        <v>15</v>
      </c>
      <c r="K848" s="170" t="s">
        <v>16</v>
      </c>
      <c r="L848" s="183">
        <v>150</v>
      </c>
    </row>
    <row r="849" spans="1:12" s="139" customFormat="1" ht="21.75" customHeight="1" x14ac:dyDescent="0.2">
      <c r="A849" s="169" t="s">
        <v>63</v>
      </c>
      <c r="B849" s="170" t="s">
        <v>35</v>
      </c>
      <c r="C849" s="181" t="s">
        <v>52</v>
      </c>
      <c r="D849" s="181" t="s">
        <v>1647</v>
      </c>
      <c r="E849" s="170" t="s">
        <v>3595</v>
      </c>
      <c r="F849" s="170">
        <v>1666</v>
      </c>
      <c r="G849" s="182">
        <v>41912</v>
      </c>
      <c r="H849" s="181" t="s">
        <v>93</v>
      </c>
      <c r="I849" s="181" t="s">
        <v>374</v>
      </c>
      <c r="J849" s="181" t="s">
        <v>15</v>
      </c>
      <c r="K849" s="170" t="s">
        <v>16</v>
      </c>
      <c r="L849" s="183">
        <v>150</v>
      </c>
    </row>
    <row r="850" spans="1:12" s="139" customFormat="1" ht="21.75" customHeight="1" x14ac:dyDescent="0.2">
      <c r="A850" s="169" t="s">
        <v>63</v>
      </c>
      <c r="B850" s="170" t="s">
        <v>2243</v>
      </c>
      <c r="C850" s="181" t="s">
        <v>110</v>
      </c>
      <c r="D850" s="181" t="s">
        <v>1648</v>
      </c>
      <c r="E850" s="170" t="s">
        <v>3595</v>
      </c>
      <c r="F850" s="170">
        <v>1666</v>
      </c>
      <c r="G850" s="182">
        <v>41912</v>
      </c>
      <c r="H850" s="181" t="s">
        <v>1584</v>
      </c>
      <c r="I850" s="181" t="s">
        <v>1585</v>
      </c>
      <c r="J850" s="181">
        <v>835005841</v>
      </c>
      <c r="K850" s="170" t="s">
        <v>16</v>
      </c>
      <c r="L850" s="183">
        <v>2000</v>
      </c>
    </row>
    <row r="851" spans="1:12" s="139" customFormat="1" ht="21.75" customHeight="1" x14ac:dyDescent="0.2">
      <c r="A851" s="169" t="s">
        <v>95</v>
      </c>
      <c r="B851" s="170" t="s">
        <v>35</v>
      </c>
      <c r="C851" s="181" t="s">
        <v>36</v>
      </c>
      <c r="D851" s="181" t="s">
        <v>1665</v>
      </c>
      <c r="E851" s="170" t="s">
        <v>1666</v>
      </c>
      <c r="F851" s="170">
        <v>1666</v>
      </c>
      <c r="G851" s="182">
        <v>41912</v>
      </c>
      <c r="H851" s="181" t="s">
        <v>139</v>
      </c>
      <c r="I851" s="181" t="s">
        <v>395</v>
      </c>
      <c r="J851" s="181" t="s">
        <v>1667</v>
      </c>
      <c r="K851" s="170" t="s">
        <v>16</v>
      </c>
      <c r="L851" s="183">
        <v>10000</v>
      </c>
    </row>
    <row r="852" spans="1:12" s="139" customFormat="1" ht="21.75" customHeight="1" x14ac:dyDescent="0.2">
      <c r="A852" s="169"/>
      <c r="B852" s="170" t="s">
        <v>35</v>
      </c>
      <c r="C852" s="181" t="s">
        <v>511</v>
      </c>
      <c r="D852" s="181"/>
      <c r="E852" s="170"/>
      <c r="F852" s="170">
        <v>1666</v>
      </c>
      <c r="G852" s="182">
        <v>41912</v>
      </c>
      <c r="H852" s="181" t="s">
        <v>93</v>
      </c>
      <c r="I852" s="181" t="s">
        <v>13</v>
      </c>
      <c r="J852" s="181" t="s">
        <v>15</v>
      </c>
      <c r="K852" s="170" t="s">
        <v>16</v>
      </c>
      <c r="L852" s="183">
        <v>15000</v>
      </c>
    </row>
    <row r="853" spans="1:12" s="139" customFormat="1" ht="21.75" customHeight="1" x14ac:dyDescent="0.2">
      <c r="A853" s="169"/>
      <c r="B853" s="170" t="s">
        <v>35</v>
      </c>
      <c r="C853" s="181" t="s">
        <v>511</v>
      </c>
      <c r="D853" s="181"/>
      <c r="E853" s="170"/>
      <c r="F853" s="170">
        <v>1666</v>
      </c>
      <c r="G853" s="182">
        <v>41912</v>
      </c>
      <c r="H853" s="181" t="s">
        <v>93</v>
      </c>
      <c r="I853" s="181" t="s">
        <v>13</v>
      </c>
      <c r="J853" s="181" t="s">
        <v>15</v>
      </c>
      <c r="K853" s="170" t="s">
        <v>16</v>
      </c>
      <c r="L853" s="183">
        <v>15000</v>
      </c>
    </row>
    <row r="854" spans="1:12" s="139" customFormat="1" ht="21.75" customHeight="1" x14ac:dyDescent="0.2">
      <c r="A854" s="169"/>
      <c r="B854" s="170" t="s">
        <v>35</v>
      </c>
      <c r="C854" s="181" t="s">
        <v>36</v>
      </c>
      <c r="D854" s="181"/>
      <c r="E854" s="170"/>
      <c r="F854" s="170">
        <v>1666</v>
      </c>
      <c r="G854" s="182">
        <v>41912</v>
      </c>
      <c r="H854" s="181" t="s">
        <v>139</v>
      </c>
      <c r="I854" s="181" t="s">
        <v>13</v>
      </c>
      <c r="J854" s="181" t="s">
        <v>15</v>
      </c>
      <c r="K854" s="170" t="s">
        <v>16</v>
      </c>
      <c r="L854" s="183">
        <v>10000</v>
      </c>
    </row>
    <row r="855" spans="1:12" s="139" customFormat="1" ht="21.75" customHeight="1" x14ac:dyDescent="0.2">
      <c r="A855" s="169"/>
      <c r="B855" s="170" t="s">
        <v>35</v>
      </c>
      <c r="C855" s="181" t="s">
        <v>36</v>
      </c>
      <c r="D855" s="181"/>
      <c r="E855" s="170"/>
      <c r="F855" s="170">
        <v>1666</v>
      </c>
      <c r="G855" s="182">
        <v>41912</v>
      </c>
      <c r="H855" s="181" t="s">
        <v>139</v>
      </c>
      <c r="I855" s="181" t="s">
        <v>13</v>
      </c>
      <c r="J855" s="181" t="s">
        <v>15</v>
      </c>
      <c r="K855" s="170" t="s">
        <v>16</v>
      </c>
      <c r="L855" s="183">
        <v>10000</v>
      </c>
    </row>
    <row r="856" spans="1:12" s="139" customFormat="1" ht="21.75" customHeight="1" x14ac:dyDescent="0.2">
      <c r="A856" s="169"/>
      <c r="B856" s="170" t="s">
        <v>35</v>
      </c>
      <c r="C856" s="181" t="s">
        <v>36</v>
      </c>
      <c r="D856" s="181"/>
      <c r="E856" s="170"/>
      <c r="F856" s="170">
        <v>1666</v>
      </c>
      <c r="G856" s="182">
        <v>41912</v>
      </c>
      <c r="H856" s="181" t="s">
        <v>139</v>
      </c>
      <c r="I856" s="181" t="s">
        <v>13</v>
      </c>
      <c r="J856" s="181" t="s">
        <v>15</v>
      </c>
      <c r="K856" s="170" t="s">
        <v>16</v>
      </c>
      <c r="L856" s="183">
        <v>10000</v>
      </c>
    </row>
    <row r="857" spans="1:12" s="139" customFormat="1" ht="21.75" customHeight="1" x14ac:dyDescent="0.2">
      <c r="A857" s="169"/>
      <c r="B857" s="170" t="s">
        <v>2243</v>
      </c>
      <c r="C857" s="181" t="s">
        <v>110</v>
      </c>
      <c r="D857" s="181"/>
      <c r="E857" s="170"/>
      <c r="F857" s="170">
        <v>1666</v>
      </c>
      <c r="G857" s="182">
        <v>41912</v>
      </c>
      <c r="H857" s="181" t="s">
        <v>1584</v>
      </c>
      <c r="I857" s="181" t="s">
        <v>13</v>
      </c>
      <c r="J857" s="181" t="s">
        <v>15</v>
      </c>
      <c r="K857" s="170" t="s">
        <v>16</v>
      </c>
      <c r="L857" s="183">
        <v>2000</v>
      </c>
    </row>
    <row r="858" spans="1:12" s="139" customFormat="1" ht="21.75" customHeight="1" x14ac:dyDescent="0.2">
      <c r="A858" s="169"/>
      <c r="B858" s="170" t="s">
        <v>2243</v>
      </c>
      <c r="C858" s="181" t="s">
        <v>110</v>
      </c>
      <c r="D858" s="181"/>
      <c r="E858" s="170"/>
      <c r="F858" s="170">
        <v>1666</v>
      </c>
      <c r="G858" s="182">
        <v>41912</v>
      </c>
      <c r="H858" s="181" t="s">
        <v>1584</v>
      </c>
      <c r="I858" s="181" t="s">
        <v>13</v>
      </c>
      <c r="J858" s="181" t="s">
        <v>15</v>
      </c>
      <c r="K858" s="170" t="s">
        <v>16</v>
      </c>
      <c r="L858" s="183">
        <v>2000</v>
      </c>
    </row>
    <row r="859" spans="1:12" s="139" customFormat="1" ht="21.75" customHeight="1" x14ac:dyDescent="0.2">
      <c r="A859" s="169" t="s">
        <v>324</v>
      </c>
      <c r="B859" s="170" t="s">
        <v>10</v>
      </c>
      <c r="C859" s="181" t="s">
        <v>1668</v>
      </c>
      <c r="D859" s="181" t="s">
        <v>1669</v>
      </c>
      <c r="E859" s="170" t="s">
        <v>2242</v>
      </c>
      <c r="F859" s="170">
        <v>1729</v>
      </c>
      <c r="G859" s="182">
        <v>41989</v>
      </c>
      <c r="H859" s="181"/>
      <c r="I859" s="181"/>
      <c r="J859" s="181" t="s">
        <v>15</v>
      </c>
      <c r="K859" s="170" t="s">
        <v>16</v>
      </c>
      <c r="L859" s="183">
        <v>3050.8</v>
      </c>
    </row>
    <row r="860" spans="1:12" s="139" customFormat="1" ht="21.75" customHeight="1" x14ac:dyDescent="0.2">
      <c r="A860" s="169" t="s">
        <v>324</v>
      </c>
      <c r="B860" s="170" t="s">
        <v>64</v>
      </c>
      <c r="C860" s="181" t="s">
        <v>666</v>
      </c>
      <c r="D860" s="181"/>
      <c r="E860" s="170" t="s">
        <v>2242</v>
      </c>
      <c r="F860" s="170">
        <v>1728</v>
      </c>
      <c r="G860" s="182">
        <v>41989</v>
      </c>
      <c r="H860" s="181"/>
      <c r="I860" s="181"/>
      <c r="J860" s="181" t="s">
        <v>15</v>
      </c>
      <c r="K860" s="170" t="s">
        <v>16</v>
      </c>
      <c r="L860" s="183">
        <v>872.32</v>
      </c>
    </row>
    <row r="861" spans="1:12" s="139" customFormat="1" ht="21.75" customHeight="1" x14ac:dyDescent="0.2">
      <c r="A861" s="169" t="s">
        <v>250</v>
      </c>
      <c r="B861" s="170" t="s">
        <v>3861</v>
      </c>
      <c r="C861" s="181" t="s">
        <v>1670</v>
      </c>
      <c r="D861" s="181" t="s">
        <v>1671</v>
      </c>
      <c r="E861" s="170" t="s">
        <v>3155</v>
      </c>
      <c r="F861" s="170">
        <v>77</v>
      </c>
      <c r="G861" s="182">
        <v>41820</v>
      </c>
      <c r="H861" s="181"/>
      <c r="I861" s="181"/>
      <c r="J861" s="181" t="s">
        <v>15</v>
      </c>
      <c r="K861" s="170" t="s">
        <v>16</v>
      </c>
      <c r="L861" s="183">
        <v>5568</v>
      </c>
    </row>
    <row r="862" spans="1:12" s="139" customFormat="1" ht="21.75" customHeight="1" x14ac:dyDescent="0.2">
      <c r="A862" s="169" t="s">
        <v>250</v>
      </c>
      <c r="B862" s="181" t="s">
        <v>1672</v>
      </c>
      <c r="C862" s="181" t="s">
        <v>1673</v>
      </c>
      <c r="D862" s="181" t="s">
        <v>1674</v>
      </c>
      <c r="E862" s="170" t="s">
        <v>3155</v>
      </c>
      <c r="F862" s="170">
        <v>61</v>
      </c>
      <c r="G862" s="182">
        <v>41857</v>
      </c>
      <c r="H862" s="181" t="s">
        <v>1675</v>
      </c>
      <c r="I862" s="181" t="s">
        <v>1676</v>
      </c>
      <c r="J862" s="181" t="s">
        <v>15</v>
      </c>
      <c r="K862" s="170" t="s">
        <v>16</v>
      </c>
      <c r="L862" s="183">
        <v>10000</v>
      </c>
    </row>
    <row r="863" spans="1:12" s="151" customFormat="1" ht="21.75" customHeight="1" x14ac:dyDescent="0.2">
      <c r="A863" s="169" t="s">
        <v>250</v>
      </c>
      <c r="B863" s="181" t="s">
        <v>1672</v>
      </c>
      <c r="C863" s="181" t="s">
        <v>1673</v>
      </c>
      <c r="D863" s="181" t="s">
        <v>1677</v>
      </c>
      <c r="E863" s="170" t="s">
        <v>3155</v>
      </c>
      <c r="F863" s="170">
        <v>61</v>
      </c>
      <c r="G863" s="182">
        <v>41857</v>
      </c>
      <c r="H863" s="181" t="s">
        <v>1675</v>
      </c>
      <c r="I863" s="181" t="s">
        <v>1676</v>
      </c>
      <c r="J863" s="181" t="s">
        <v>15</v>
      </c>
      <c r="K863" s="170" t="s">
        <v>16</v>
      </c>
      <c r="L863" s="183">
        <v>10000</v>
      </c>
    </row>
    <row r="864" spans="1:12" s="151" customFormat="1" ht="21.75" customHeight="1" x14ac:dyDescent="0.2">
      <c r="A864" s="169" t="s">
        <v>250</v>
      </c>
      <c r="B864" s="181" t="s">
        <v>1672</v>
      </c>
      <c r="C864" s="181" t="s">
        <v>1673</v>
      </c>
      <c r="D864" s="181" t="s">
        <v>1678</v>
      </c>
      <c r="E864" s="170" t="s">
        <v>3155</v>
      </c>
      <c r="F864" s="170">
        <v>61</v>
      </c>
      <c r="G864" s="182">
        <v>41857</v>
      </c>
      <c r="H864" s="181" t="s">
        <v>1675</v>
      </c>
      <c r="I864" s="181" t="s">
        <v>1676</v>
      </c>
      <c r="J864" s="181" t="s">
        <v>15</v>
      </c>
      <c r="K864" s="170" t="s">
        <v>16</v>
      </c>
      <c r="L864" s="183">
        <v>10000</v>
      </c>
    </row>
    <row r="865" spans="1:12" s="151" customFormat="1" ht="21.75" customHeight="1" x14ac:dyDescent="0.2">
      <c r="A865" s="169" t="s">
        <v>250</v>
      </c>
      <c r="B865" s="181" t="s">
        <v>1672</v>
      </c>
      <c r="C865" s="181" t="s">
        <v>1673</v>
      </c>
      <c r="D865" s="181" t="s">
        <v>1679</v>
      </c>
      <c r="E865" s="170" t="s">
        <v>3155</v>
      </c>
      <c r="F865" s="170">
        <v>61</v>
      </c>
      <c r="G865" s="182">
        <v>41857</v>
      </c>
      <c r="H865" s="181" t="s">
        <v>1675</v>
      </c>
      <c r="I865" s="181" t="s">
        <v>1676</v>
      </c>
      <c r="J865" s="181" t="s">
        <v>15</v>
      </c>
      <c r="K865" s="170" t="s">
        <v>16</v>
      </c>
      <c r="L865" s="183">
        <v>10000</v>
      </c>
    </row>
    <row r="866" spans="1:12" s="150" customFormat="1" ht="21.75" customHeight="1" x14ac:dyDescent="0.2">
      <c r="A866" s="169" t="s">
        <v>250</v>
      </c>
      <c r="B866" s="181" t="s">
        <v>1672</v>
      </c>
      <c r="C866" s="181" t="s">
        <v>1673</v>
      </c>
      <c r="D866" s="181" t="s">
        <v>1680</v>
      </c>
      <c r="E866" s="170" t="s">
        <v>3155</v>
      </c>
      <c r="F866" s="170">
        <v>61</v>
      </c>
      <c r="G866" s="182">
        <v>41857</v>
      </c>
      <c r="H866" s="181" t="s">
        <v>1675</v>
      </c>
      <c r="I866" s="181" t="s">
        <v>1676</v>
      </c>
      <c r="J866" s="181" t="s">
        <v>15</v>
      </c>
      <c r="K866" s="170" t="s">
        <v>16</v>
      </c>
      <c r="L866" s="183">
        <v>10000</v>
      </c>
    </row>
    <row r="867" spans="1:12" s="150" customFormat="1" ht="21.75" customHeight="1" x14ac:dyDescent="0.2">
      <c r="A867" s="169" t="s">
        <v>250</v>
      </c>
      <c r="B867" s="181" t="s">
        <v>1672</v>
      </c>
      <c r="C867" s="181" t="s">
        <v>1673</v>
      </c>
      <c r="D867" s="181" t="s">
        <v>1681</v>
      </c>
      <c r="E867" s="170" t="s">
        <v>3155</v>
      </c>
      <c r="F867" s="170">
        <v>61</v>
      </c>
      <c r="G867" s="182">
        <v>41857</v>
      </c>
      <c r="H867" s="181" t="s">
        <v>1675</v>
      </c>
      <c r="I867" s="181" t="s">
        <v>1676</v>
      </c>
      <c r="J867" s="181" t="s">
        <v>15</v>
      </c>
      <c r="K867" s="170" t="s">
        <v>16</v>
      </c>
      <c r="L867" s="183">
        <v>10000</v>
      </c>
    </row>
    <row r="868" spans="1:12" s="150" customFormat="1" ht="21.75" customHeight="1" x14ac:dyDescent="0.2">
      <c r="A868" s="169" t="s">
        <v>250</v>
      </c>
      <c r="B868" s="181" t="s">
        <v>1672</v>
      </c>
      <c r="C868" s="181" t="s">
        <v>1673</v>
      </c>
      <c r="D868" s="181" t="s">
        <v>1682</v>
      </c>
      <c r="E868" s="170" t="s">
        <v>3155</v>
      </c>
      <c r="F868" s="170">
        <v>61</v>
      </c>
      <c r="G868" s="182">
        <v>41857</v>
      </c>
      <c r="H868" s="181" t="s">
        <v>1675</v>
      </c>
      <c r="I868" s="181" t="s">
        <v>1676</v>
      </c>
      <c r="J868" s="181" t="s">
        <v>15</v>
      </c>
      <c r="K868" s="170" t="s">
        <v>16</v>
      </c>
      <c r="L868" s="183">
        <v>10000</v>
      </c>
    </row>
    <row r="869" spans="1:12" s="150" customFormat="1" ht="21.75" customHeight="1" x14ac:dyDescent="0.2">
      <c r="A869" s="169" t="s">
        <v>250</v>
      </c>
      <c r="B869" s="181" t="s">
        <v>1672</v>
      </c>
      <c r="C869" s="181" t="s">
        <v>1673</v>
      </c>
      <c r="D869" s="181" t="s">
        <v>1683</v>
      </c>
      <c r="E869" s="170" t="s">
        <v>3155</v>
      </c>
      <c r="F869" s="170">
        <v>61</v>
      </c>
      <c r="G869" s="182">
        <v>41857</v>
      </c>
      <c r="H869" s="181" t="s">
        <v>1675</v>
      </c>
      <c r="I869" s="181" t="s">
        <v>1676</v>
      </c>
      <c r="J869" s="181" t="s">
        <v>15</v>
      </c>
      <c r="K869" s="170" t="s">
        <v>16</v>
      </c>
      <c r="L869" s="183">
        <v>10000</v>
      </c>
    </row>
    <row r="870" spans="1:12" s="139" customFormat="1" ht="21.75" customHeight="1" x14ac:dyDescent="0.2">
      <c r="A870" s="169" t="s">
        <v>250</v>
      </c>
      <c r="B870" s="181" t="s">
        <v>1672</v>
      </c>
      <c r="C870" s="181" t="s">
        <v>1673</v>
      </c>
      <c r="D870" s="181" t="s">
        <v>1684</v>
      </c>
      <c r="E870" s="170" t="s">
        <v>3155</v>
      </c>
      <c r="F870" s="170">
        <v>61</v>
      </c>
      <c r="G870" s="182">
        <v>41857</v>
      </c>
      <c r="H870" s="181" t="s">
        <v>1675</v>
      </c>
      <c r="I870" s="181" t="s">
        <v>1676</v>
      </c>
      <c r="J870" s="181" t="s">
        <v>15</v>
      </c>
      <c r="K870" s="170" t="s">
        <v>16</v>
      </c>
      <c r="L870" s="183">
        <v>10000</v>
      </c>
    </row>
    <row r="871" spans="1:12" s="139" customFormat="1" ht="21.75" customHeight="1" x14ac:dyDescent="0.2">
      <c r="A871" s="169" t="s">
        <v>250</v>
      </c>
      <c r="B871" s="181" t="s">
        <v>1672</v>
      </c>
      <c r="C871" s="181" t="s">
        <v>1673</v>
      </c>
      <c r="D871" s="181" t="s">
        <v>1685</v>
      </c>
      <c r="E871" s="170" t="s">
        <v>3155</v>
      </c>
      <c r="F871" s="170">
        <v>61</v>
      </c>
      <c r="G871" s="182">
        <v>41857</v>
      </c>
      <c r="H871" s="181" t="s">
        <v>1675</v>
      </c>
      <c r="I871" s="181" t="s">
        <v>1676</v>
      </c>
      <c r="J871" s="181" t="s">
        <v>15</v>
      </c>
      <c r="K871" s="170" t="s">
        <v>16</v>
      </c>
      <c r="L871" s="183">
        <v>10000</v>
      </c>
    </row>
    <row r="872" spans="1:12" s="139" customFormat="1" ht="21.75" customHeight="1" x14ac:dyDescent="0.2">
      <c r="A872" s="169" t="s">
        <v>250</v>
      </c>
      <c r="B872" s="181" t="s">
        <v>1672</v>
      </c>
      <c r="C872" s="181" t="s">
        <v>1673</v>
      </c>
      <c r="D872" s="181" t="s">
        <v>1686</v>
      </c>
      <c r="E872" s="170" t="s">
        <v>3155</v>
      </c>
      <c r="F872" s="170">
        <v>61</v>
      </c>
      <c r="G872" s="182">
        <v>41857</v>
      </c>
      <c r="H872" s="181" t="s">
        <v>1675</v>
      </c>
      <c r="I872" s="181" t="s">
        <v>1676</v>
      </c>
      <c r="J872" s="181" t="s">
        <v>15</v>
      </c>
      <c r="K872" s="170" t="s">
        <v>16</v>
      </c>
      <c r="L872" s="183">
        <v>10000</v>
      </c>
    </row>
    <row r="873" spans="1:12" s="139" customFormat="1" ht="21.75" customHeight="1" x14ac:dyDescent="0.2">
      <c r="A873" s="169" t="s">
        <v>250</v>
      </c>
      <c r="B873" s="181" t="s">
        <v>1672</v>
      </c>
      <c r="C873" s="181" t="s">
        <v>1673</v>
      </c>
      <c r="D873" s="181" t="s">
        <v>1687</v>
      </c>
      <c r="E873" s="170" t="s">
        <v>3155</v>
      </c>
      <c r="F873" s="170">
        <v>61</v>
      </c>
      <c r="G873" s="182">
        <v>41857</v>
      </c>
      <c r="H873" s="181" t="s">
        <v>1675</v>
      </c>
      <c r="I873" s="181" t="s">
        <v>1676</v>
      </c>
      <c r="J873" s="181" t="s">
        <v>15</v>
      </c>
      <c r="K873" s="170" t="s">
        <v>16</v>
      </c>
      <c r="L873" s="183">
        <v>10000</v>
      </c>
    </row>
    <row r="874" spans="1:12" s="139" customFormat="1" ht="21.75" customHeight="1" x14ac:dyDescent="0.2">
      <c r="A874" s="169" t="s">
        <v>250</v>
      </c>
      <c r="B874" s="181" t="s">
        <v>1672</v>
      </c>
      <c r="C874" s="181" t="s">
        <v>1673</v>
      </c>
      <c r="D874" s="181" t="s">
        <v>1688</v>
      </c>
      <c r="E874" s="170" t="s">
        <v>3155</v>
      </c>
      <c r="F874" s="170">
        <v>61</v>
      </c>
      <c r="G874" s="182">
        <v>41857</v>
      </c>
      <c r="H874" s="181" t="s">
        <v>1675</v>
      </c>
      <c r="I874" s="181" t="s">
        <v>1676</v>
      </c>
      <c r="J874" s="181" t="s">
        <v>15</v>
      </c>
      <c r="K874" s="170" t="s">
        <v>16</v>
      </c>
      <c r="L874" s="183">
        <v>10000</v>
      </c>
    </row>
    <row r="875" spans="1:12" s="139" customFormat="1" ht="21.75" customHeight="1" x14ac:dyDescent="0.2">
      <c r="A875" s="169" t="s">
        <v>250</v>
      </c>
      <c r="B875" s="181" t="s">
        <v>1672</v>
      </c>
      <c r="C875" s="181" t="s">
        <v>1673</v>
      </c>
      <c r="D875" s="181" t="s">
        <v>1689</v>
      </c>
      <c r="E875" s="170" t="s">
        <v>3155</v>
      </c>
      <c r="F875" s="170">
        <v>61</v>
      </c>
      <c r="G875" s="182">
        <v>41857</v>
      </c>
      <c r="H875" s="181" t="s">
        <v>1675</v>
      </c>
      <c r="I875" s="181" t="s">
        <v>1676</v>
      </c>
      <c r="J875" s="181" t="s">
        <v>15</v>
      </c>
      <c r="K875" s="170" t="s">
        <v>16</v>
      </c>
      <c r="L875" s="183">
        <v>10000</v>
      </c>
    </row>
    <row r="876" spans="1:12" s="139" customFormat="1" ht="21.75" customHeight="1" x14ac:dyDescent="0.2">
      <c r="A876" s="169" t="s">
        <v>250</v>
      </c>
      <c r="B876" s="181" t="s">
        <v>1672</v>
      </c>
      <c r="C876" s="181" t="s">
        <v>1673</v>
      </c>
      <c r="D876" s="181" t="s">
        <v>1690</v>
      </c>
      <c r="E876" s="170" t="s">
        <v>3155</v>
      </c>
      <c r="F876" s="170">
        <v>61</v>
      </c>
      <c r="G876" s="182">
        <v>41857</v>
      </c>
      <c r="H876" s="181" t="s">
        <v>1675</v>
      </c>
      <c r="I876" s="181" t="s">
        <v>1676</v>
      </c>
      <c r="J876" s="181" t="s">
        <v>15</v>
      </c>
      <c r="K876" s="170" t="s">
        <v>16</v>
      </c>
      <c r="L876" s="183">
        <v>10000</v>
      </c>
    </row>
    <row r="877" spans="1:12" s="139" customFormat="1" ht="21.75" customHeight="1" x14ac:dyDescent="0.2">
      <c r="A877" s="169" t="s">
        <v>250</v>
      </c>
      <c r="B877" s="181" t="s">
        <v>1672</v>
      </c>
      <c r="C877" s="181" t="s">
        <v>1673</v>
      </c>
      <c r="D877" s="181" t="s">
        <v>1691</v>
      </c>
      <c r="E877" s="170" t="s">
        <v>3155</v>
      </c>
      <c r="F877" s="170">
        <v>61</v>
      </c>
      <c r="G877" s="182">
        <v>41857</v>
      </c>
      <c r="H877" s="181" t="s">
        <v>1675</v>
      </c>
      <c r="I877" s="181" t="s">
        <v>1676</v>
      </c>
      <c r="J877" s="181" t="s">
        <v>15</v>
      </c>
      <c r="K877" s="170" t="s">
        <v>16</v>
      </c>
      <c r="L877" s="183">
        <v>10000</v>
      </c>
    </row>
    <row r="878" spans="1:12" s="139" customFormat="1" ht="21.75" customHeight="1" x14ac:dyDescent="0.2">
      <c r="A878" s="169" t="s">
        <v>250</v>
      </c>
      <c r="B878" s="181" t="s">
        <v>1672</v>
      </c>
      <c r="C878" s="181" t="s">
        <v>1673</v>
      </c>
      <c r="D878" s="181" t="s">
        <v>1692</v>
      </c>
      <c r="E878" s="170" t="s">
        <v>3155</v>
      </c>
      <c r="F878" s="170">
        <v>61</v>
      </c>
      <c r="G878" s="182">
        <v>41857</v>
      </c>
      <c r="H878" s="181" t="s">
        <v>1675</v>
      </c>
      <c r="I878" s="181" t="s">
        <v>1676</v>
      </c>
      <c r="J878" s="181" t="s">
        <v>15</v>
      </c>
      <c r="K878" s="170" t="s">
        <v>16</v>
      </c>
      <c r="L878" s="183">
        <v>10000</v>
      </c>
    </row>
    <row r="879" spans="1:12" s="139" customFormat="1" ht="21.75" customHeight="1" x14ac:dyDescent="0.2">
      <c r="A879" s="169" t="s">
        <v>250</v>
      </c>
      <c r="B879" s="181" t="s">
        <v>1672</v>
      </c>
      <c r="C879" s="181" t="s">
        <v>1673</v>
      </c>
      <c r="D879" s="181" t="s">
        <v>1693</v>
      </c>
      <c r="E879" s="170" t="s">
        <v>3155</v>
      </c>
      <c r="F879" s="170">
        <v>61</v>
      </c>
      <c r="G879" s="182">
        <v>41857</v>
      </c>
      <c r="H879" s="181" t="s">
        <v>1675</v>
      </c>
      <c r="I879" s="181" t="s">
        <v>1676</v>
      </c>
      <c r="J879" s="181" t="s">
        <v>15</v>
      </c>
      <c r="K879" s="170" t="s">
        <v>16</v>
      </c>
      <c r="L879" s="183">
        <v>10000</v>
      </c>
    </row>
    <row r="880" spans="1:12" s="151" customFormat="1" ht="21.75" customHeight="1" x14ac:dyDescent="0.2">
      <c r="A880" s="169" t="s">
        <v>250</v>
      </c>
      <c r="B880" s="181" t="s">
        <v>1672</v>
      </c>
      <c r="C880" s="181" t="s">
        <v>1673</v>
      </c>
      <c r="D880" s="181" t="s">
        <v>1694</v>
      </c>
      <c r="E880" s="170" t="s">
        <v>3155</v>
      </c>
      <c r="F880" s="170">
        <v>61</v>
      </c>
      <c r="G880" s="182">
        <v>41857</v>
      </c>
      <c r="H880" s="181" t="s">
        <v>1675</v>
      </c>
      <c r="I880" s="181" t="s">
        <v>1676</v>
      </c>
      <c r="J880" s="181" t="s">
        <v>15</v>
      </c>
      <c r="K880" s="170" t="s">
        <v>16</v>
      </c>
      <c r="L880" s="183">
        <v>10000</v>
      </c>
    </row>
    <row r="881" spans="1:12" s="151" customFormat="1" ht="21.75" customHeight="1" x14ac:dyDescent="0.2">
      <c r="A881" s="169" t="s">
        <v>250</v>
      </c>
      <c r="B881" s="181" t="s">
        <v>1672</v>
      </c>
      <c r="C881" s="181" t="s">
        <v>1673</v>
      </c>
      <c r="D881" s="181"/>
      <c r="E881" s="170" t="s">
        <v>3155</v>
      </c>
      <c r="F881" s="170">
        <v>61</v>
      </c>
      <c r="G881" s="182">
        <v>41857</v>
      </c>
      <c r="H881" s="181" t="s">
        <v>1675</v>
      </c>
      <c r="I881" s="181" t="s">
        <v>1676</v>
      </c>
      <c r="J881" s="181" t="s">
        <v>15</v>
      </c>
      <c r="K881" s="170" t="s">
        <v>16</v>
      </c>
      <c r="L881" s="183">
        <v>10000</v>
      </c>
    </row>
    <row r="882" spans="1:12" s="151" customFormat="1" ht="21.75" customHeight="1" x14ac:dyDescent="0.2">
      <c r="A882" s="169" t="s">
        <v>250</v>
      </c>
      <c r="B882" s="181" t="s">
        <v>1672</v>
      </c>
      <c r="C882" s="181" t="s">
        <v>1673</v>
      </c>
      <c r="D882" s="181"/>
      <c r="E882" s="170" t="s">
        <v>3155</v>
      </c>
      <c r="F882" s="170">
        <v>61</v>
      </c>
      <c r="G882" s="182">
        <v>41857</v>
      </c>
      <c r="H882" s="181" t="s">
        <v>1675</v>
      </c>
      <c r="I882" s="181" t="s">
        <v>1676</v>
      </c>
      <c r="J882" s="181" t="s">
        <v>15</v>
      </c>
      <c r="K882" s="170" t="s">
        <v>16</v>
      </c>
      <c r="L882" s="183">
        <v>10000</v>
      </c>
    </row>
    <row r="883" spans="1:12" s="151" customFormat="1" ht="21.75" customHeight="1" x14ac:dyDescent="0.2">
      <c r="A883" s="169" t="s">
        <v>250</v>
      </c>
      <c r="B883" s="181" t="s">
        <v>1672</v>
      </c>
      <c r="C883" s="181" t="s">
        <v>1673</v>
      </c>
      <c r="D883" s="181"/>
      <c r="E883" s="170" t="s">
        <v>3155</v>
      </c>
      <c r="F883" s="170">
        <v>61</v>
      </c>
      <c r="G883" s="182">
        <v>41857</v>
      </c>
      <c r="H883" s="181" t="s">
        <v>1675</v>
      </c>
      <c r="I883" s="181" t="s">
        <v>1676</v>
      </c>
      <c r="J883" s="181" t="s">
        <v>15</v>
      </c>
      <c r="K883" s="170" t="s">
        <v>16</v>
      </c>
      <c r="L883" s="183">
        <v>10000</v>
      </c>
    </row>
    <row r="884" spans="1:12" s="151" customFormat="1" ht="21.75" customHeight="1" x14ac:dyDescent="0.2">
      <c r="A884" s="169" t="s">
        <v>250</v>
      </c>
      <c r="B884" s="181" t="s">
        <v>1672</v>
      </c>
      <c r="C884" s="181" t="s">
        <v>1673</v>
      </c>
      <c r="D884" s="181"/>
      <c r="E884" s="170" t="s">
        <v>3155</v>
      </c>
      <c r="F884" s="170">
        <v>61</v>
      </c>
      <c r="G884" s="182">
        <v>41857</v>
      </c>
      <c r="H884" s="181" t="s">
        <v>1675</v>
      </c>
      <c r="I884" s="181" t="s">
        <v>1676</v>
      </c>
      <c r="J884" s="181" t="s">
        <v>15</v>
      </c>
      <c r="K884" s="170" t="s">
        <v>16</v>
      </c>
      <c r="L884" s="183">
        <v>10000</v>
      </c>
    </row>
    <row r="885" spans="1:12" s="151" customFormat="1" ht="21.75" customHeight="1" x14ac:dyDescent="0.2">
      <c r="A885" s="169" t="s">
        <v>250</v>
      </c>
      <c r="B885" s="181" t="s">
        <v>1672</v>
      </c>
      <c r="C885" s="181" t="s">
        <v>1673</v>
      </c>
      <c r="D885" s="181"/>
      <c r="E885" s="170" t="s">
        <v>3155</v>
      </c>
      <c r="F885" s="170">
        <v>61</v>
      </c>
      <c r="G885" s="182">
        <v>41857</v>
      </c>
      <c r="H885" s="181" t="s">
        <v>1675</v>
      </c>
      <c r="I885" s="181" t="s">
        <v>1676</v>
      </c>
      <c r="J885" s="181" t="s">
        <v>15</v>
      </c>
      <c r="K885" s="170" t="s">
        <v>16</v>
      </c>
      <c r="L885" s="183">
        <v>10000</v>
      </c>
    </row>
    <row r="886" spans="1:12" s="151" customFormat="1" ht="21.75" customHeight="1" x14ac:dyDescent="0.2">
      <c r="A886" s="169" t="s">
        <v>250</v>
      </c>
      <c r="B886" s="181" t="s">
        <v>1672</v>
      </c>
      <c r="C886" s="181" t="s">
        <v>1673</v>
      </c>
      <c r="D886" s="181"/>
      <c r="E886" s="170" t="s">
        <v>3155</v>
      </c>
      <c r="F886" s="170">
        <v>61</v>
      </c>
      <c r="G886" s="182">
        <v>41836</v>
      </c>
      <c r="H886" s="181" t="s">
        <v>1675</v>
      </c>
      <c r="I886" s="181" t="s">
        <v>1676</v>
      </c>
      <c r="J886" s="181" t="s">
        <v>15</v>
      </c>
      <c r="K886" s="170" t="s">
        <v>16</v>
      </c>
      <c r="L886" s="183">
        <v>10000</v>
      </c>
    </row>
    <row r="887" spans="1:12" s="151" customFormat="1" ht="21.75" customHeight="1" x14ac:dyDescent="0.2">
      <c r="A887" s="169" t="s">
        <v>250</v>
      </c>
      <c r="B887" s="181" t="s">
        <v>142</v>
      </c>
      <c r="C887" s="181" t="s">
        <v>1695</v>
      </c>
      <c r="D887" s="181" t="s">
        <v>1696</v>
      </c>
      <c r="E887" s="170" t="s">
        <v>3155</v>
      </c>
      <c r="F887" s="170">
        <v>5533</v>
      </c>
      <c r="G887" s="182">
        <v>41836</v>
      </c>
      <c r="H887" s="181" t="s">
        <v>1697</v>
      </c>
      <c r="I887" s="181" t="s">
        <v>1698</v>
      </c>
      <c r="J887" s="181" t="s">
        <v>15</v>
      </c>
      <c r="K887" s="170" t="s">
        <v>16</v>
      </c>
      <c r="L887" s="183">
        <v>860</v>
      </c>
    </row>
    <row r="888" spans="1:12" s="151" customFormat="1" ht="21.75" customHeight="1" x14ac:dyDescent="0.2">
      <c r="A888" s="169" t="s">
        <v>250</v>
      </c>
      <c r="B888" s="181" t="s">
        <v>142</v>
      </c>
      <c r="C888" s="181" t="s">
        <v>1699</v>
      </c>
      <c r="D888" s="181" t="s">
        <v>1700</v>
      </c>
      <c r="E888" s="170" t="s">
        <v>3155</v>
      </c>
      <c r="F888" s="170">
        <v>5533</v>
      </c>
      <c r="G888" s="182">
        <v>41841</v>
      </c>
      <c r="H888" s="181" t="s">
        <v>1701</v>
      </c>
      <c r="I888" s="181" t="s">
        <v>1702</v>
      </c>
      <c r="J888" s="181" t="s">
        <v>15</v>
      </c>
      <c r="K888" s="170" t="s">
        <v>16</v>
      </c>
      <c r="L888" s="183">
        <v>495</v>
      </c>
    </row>
    <row r="889" spans="1:12" s="139" customFormat="1" ht="21.75" customHeight="1" x14ac:dyDescent="0.2">
      <c r="A889" s="169" t="s">
        <v>250</v>
      </c>
      <c r="B889" s="170" t="s">
        <v>2215</v>
      </c>
      <c r="C889" s="181" t="s">
        <v>1703</v>
      </c>
      <c r="D889" s="181" t="s">
        <v>1704</v>
      </c>
      <c r="E889" s="170" t="s">
        <v>3155</v>
      </c>
      <c r="F889" s="170">
        <v>1591</v>
      </c>
      <c r="G889" s="182">
        <v>41841</v>
      </c>
      <c r="H889" s="181" t="s">
        <v>1548</v>
      </c>
      <c r="I889" s="181" t="s">
        <v>1705</v>
      </c>
      <c r="J889" s="181" t="s">
        <v>15</v>
      </c>
      <c r="K889" s="170" t="s">
        <v>16</v>
      </c>
      <c r="L889" s="183">
        <v>7535.94</v>
      </c>
    </row>
    <row r="890" spans="1:12" s="139" customFormat="1" ht="21.75" customHeight="1" x14ac:dyDescent="0.2">
      <c r="A890" s="169" t="s">
        <v>250</v>
      </c>
      <c r="B890" s="170" t="s">
        <v>2215</v>
      </c>
      <c r="C890" s="181" t="s">
        <v>1703</v>
      </c>
      <c r="D890" s="181" t="s">
        <v>1706</v>
      </c>
      <c r="E890" s="170" t="s">
        <v>3155</v>
      </c>
      <c r="F890" s="170">
        <v>1591</v>
      </c>
      <c r="G890" s="182">
        <v>41817</v>
      </c>
      <c r="H890" s="181" t="s">
        <v>1548</v>
      </c>
      <c r="I890" s="181" t="s">
        <v>1705</v>
      </c>
      <c r="J890" s="181" t="s">
        <v>15</v>
      </c>
      <c r="K890" s="170" t="s">
        <v>16</v>
      </c>
      <c r="L890" s="183">
        <v>6039</v>
      </c>
    </row>
    <row r="891" spans="1:12" s="139" customFormat="1" ht="21.75" customHeight="1" x14ac:dyDescent="0.2">
      <c r="A891" s="169" t="s">
        <v>331</v>
      </c>
      <c r="B891" s="170" t="s">
        <v>21</v>
      </c>
      <c r="C891" s="181" t="s">
        <v>1521</v>
      </c>
      <c r="D891" s="181" t="s">
        <v>1707</v>
      </c>
      <c r="E891" s="171" t="s">
        <v>2896</v>
      </c>
      <c r="F891" s="170" t="s">
        <v>1708</v>
      </c>
      <c r="G891" s="182">
        <v>41893</v>
      </c>
      <c r="H891" s="181" t="s">
        <v>698</v>
      </c>
      <c r="I891" s="181" t="s">
        <v>1709</v>
      </c>
      <c r="J891" s="181" t="s">
        <v>15</v>
      </c>
      <c r="K891" s="170" t="s">
        <v>16</v>
      </c>
      <c r="L891" s="183">
        <v>1413.97</v>
      </c>
    </row>
    <row r="892" spans="1:12" s="139" customFormat="1" ht="21.75" customHeight="1" x14ac:dyDescent="0.2">
      <c r="A892" s="169" t="s">
        <v>331</v>
      </c>
      <c r="B892" s="170" t="s">
        <v>21</v>
      </c>
      <c r="C892" s="181" t="s">
        <v>1521</v>
      </c>
      <c r="D892" s="181" t="s">
        <v>1710</v>
      </c>
      <c r="E892" s="171" t="s">
        <v>2896</v>
      </c>
      <c r="F892" s="170" t="s">
        <v>1711</v>
      </c>
      <c r="G892" s="182">
        <v>41827</v>
      </c>
      <c r="H892" s="181" t="s">
        <v>548</v>
      </c>
      <c r="I892" s="181" t="s">
        <v>1712</v>
      </c>
      <c r="J892" s="181" t="s">
        <v>15</v>
      </c>
      <c r="K892" s="170" t="s">
        <v>16</v>
      </c>
      <c r="L892" s="183">
        <v>1525.21</v>
      </c>
    </row>
    <row r="893" spans="1:12" s="139" customFormat="1" ht="21.75" customHeight="1" x14ac:dyDescent="0.2">
      <c r="A893" s="169" t="s">
        <v>250</v>
      </c>
      <c r="B893" s="170" t="s">
        <v>21</v>
      </c>
      <c r="C893" s="181" t="s">
        <v>695</v>
      </c>
      <c r="D893" s="181" t="s">
        <v>1713</v>
      </c>
      <c r="E893" s="170" t="s">
        <v>3155</v>
      </c>
      <c r="F893" s="170" t="s">
        <v>1714</v>
      </c>
      <c r="G893" s="182">
        <v>41893</v>
      </c>
      <c r="H893" s="181" t="s">
        <v>1715</v>
      </c>
      <c r="I893" s="181" t="s">
        <v>1716</v>
      </c>
      <c r="J893" s="181" t="s">
        <v>15</v>
      </c>
      <c r="K893" s="170" t="s">
        <v>16</v>
      </c>
      <c r="L893" s="183">
        <v>4847.88</v>
      </c>
    </row>
    <row r="894" spans="1:12" s="139" customFormat="1" ht="21.75" customHeight="1" x14ac:dyDescent="0.2">
      <c r="A894" s="169" t="s">
        <v>250</v>
      </c>
      <c r="B894" s="170" t="s">
        <v>3475</v>
      </c>
      <c r="C894" s="181" t="s">
        <v>265</v>
      </c>
      <c r="D894" s="181"/>
      <c r="E894" s="170" t="s">
        <v>3155</v>
      </c>
      <c r="F894" s="170">
        <v>62</v>
      </c>
      <c r="G894" s="182">
        <v>41858</v>
      </c>
      <c r="H894" s="181" t="s">
        <v>268</v>
      </c>
      <c r="I894" s="181" t="s">
        <v>1717</v>
      </c>
      <c r="J894" s="181"/>
      <c r="K894" s="170" t="s">
        <v>16</v>
      </c>
      <c r="L894" s="183">
        <v>200000</v>
      </c>
    </row>
    <row r="895" spans="1:12" s="151" customFormat="1" ht="21.75" customHeight="1" x14ac:dyDescent="0.2">
      <c r="A895" s="169" t="s">
        <v>250</v>
      </c>
      <c r="B895" s="170" t="s">
        <v>3475</v>
      </c>
      <c r="C895" s="181" t="s">
        <v>265</v>
      </c>
      <c r="D895" s="181" t="s">
        <v>1718</v>
      </c>
      <c r="E895" s="170" t="s">
        <v>3155</v>
      </c>
      <c r="F895" s="170">
        <v>71</v>
      </c>
      <c r="G895" s="182">
        <v>41886</v>
      </c>
      <c r="H895" s="181" t="s">
        <v>268</v>
      </c>
      <c r="I895" s="181" t="s">
        <v>1717</v>
      </c>
      <c r="J895" s="181" t="s">
        <v>1719</v>
      </c>
      <c r="K895" s="170" t="s">
        <v>16</v>
      </c>
      <c r="L895" s="183">
        <v>60000</v>
      </c>
    </row>
    <row r="896" spans="1:12" s="151" customFormat="1" ht="21.75" customHeight="1" x14ac:dyDescent="0.2">
      <c r="A896" s="169" t="s">
        <v>3616</v>
      </c>
      <c r="B896" s="170" t="s">
        <v>3475</v>
      </c>
      <c r="C896" s="181" t="s">
        <v>265</v>
      </c>
      <c r="D896" s="181" t="s">
        <v>3649</v>
      </c>
      <c r="E896" s="170" t="s">
        <v>3617</v>
      </c>
      <c r="F896" s="170">
        <v>71</v>
      </c>
      <c r="G896" s="182">
        <v>41886</v>
      </c>
      <c r="H896" s="181" t="s">
        <v>268</v>
      </c>
      <c r="I896" s="181" t="s">
        <v>1717</v>
      </c>
      <c r="J896" s="181" t="s">
        <v>1721</v>
      </c>
      <c r="K896" s="170" t="s">
        <v>16</v>
      </c>
      <c r="L896" s="183">
        <v>60000</v>
      </c>
    </row>
    <row r="897" spans="1:12" s="151" customFormat="1" ht="21.75" customHeight="1" x14ac:dyDescent="0.2">
      <c r="A897" s="169" t="s">
        <v>250</v>
      </c>
      <c r="B897" s="170" t="s">
        <v>3475</v>
      </c>
      <c r="C897" s="181" t="s">
        <v>265</v>
      </c>
      <c r="D897" s="181" t="s">
        <v>3650</v>
      </c>
      <c r="E897" s="170" t="s">
        <v>3155</v>
      </c>
      <c r="F897" s="170">
        <v>71</v>
      </c>
      <c r="G897" s="182">
        <v>41886</v>
      </c>
      <c r="H897" s="181" t="s">
        <v>268</v>
      </c>
      <c r="I897" s="181" t="s">
        <v>1717</v>
      </c>
      <c r="J897" s="181" t="s">
        <v>1723</v>
      </c>
      <c r="K897" s="170" t="s">
        <v>16</v>
      </c>
      <c r="L897" s="183">
        <v>60000</v>
      </c>
    </row>
    <row r="898" spans="1:12" s="150" customFormat="1" ht="21.75" customHeight="1" x14ac:dyDescent="0.2">
      <c r="A898" s="169" t="s">
        <v>250</v>
      </c>
      <c r="B898" s="170" t="s">
        <v>3475</v>
      </c>
      <c r="C898" s="181" t="s">
        <v>265</v>
      </c>
      <c r="D898" s="181" t="s">
        <v>3651</v>
      </c>
      <c r="E898" s="170" t="s">
        <v>3155</v>
      </c>
      <c r="F898" s="170">
        <v>71</v>
      </c>
      <c r="G898" s="182">
        <v>41886</v>
      </c>
      <c r="H898" s="181" t="s">
        <v>268</v>
      </c>
      <c r="I898" s="181" t="s">
        <v>1717</v>
      </c>
      <c r="J898" s="181" t="s">
        <v>1724</v>
      </c>
      <c r="K898" s="170" t="s">
        <v>16</v>
      </c>
      <c r="L898" s="183">
        <v>60000</v>
      </c>
    </row>
    <row r="899" spans="1:12" s="139" customFormat="1" ht="21.75" customHeight="1" x14ac:dyDescent="0.2">
      <c r="A899" s="169" t="s">
        <v>1117</v>
      </c>
      <c r="B899" s="170" t="s">
        <v>10</v>
      </c>
      <c r="C899" s="181" t="s">
        <v>715</v>
      </c>
      <c r="D899" s="181" t="s">
        <v>1741</v>
      </c>
      <c r="E899" s="170" t="s">
        <v>1742</v>
      </c>
      <c r="F899" s="170">
        <v>11020</v>
      </c>
      <c r="G899" s="182">
        <v>42107</v>
      </c>
      <c r="H899" s="181" t="s">
        <v>688</v>
      </c>
      <c r="I899" s="181" t="s">
        <v>1743</v>
      </c>
      <c r="J899" s="181">
        <v>5470700320</v>
      </c>
      <c r="K899" s="170" t="s">
        <v>16</v>
      </c>
      <c r="L899" s="190">
        <v>4553</v>
      </c>
    </row>
    <row r="900" spans="1:12" s="139" customFormat="1" ht="21.75" customHeight="1" x14ac:dyDescent="0.2">
      <c r="A900" s="321" t="s">
        <v>1744</v>
      </c>
      <c r="B900" s="322" t="s">
        <v>35</v>
      </c>
      <c r="C900" s="322" t="s">
        <v>36</v>
      </c>
      <c r="D900" s="322" t="s">
        <v>1745</v>
      </c>
      <c r="E900" s="322" t="s">
        <v>1746</v>
      </c>
      <c r="F900" s="322">
        <v>559</v>
      </c>
      <c r="G900" s="323">
        <v>42321</v>
      </c>
      <c r="H900" s="322" t="s">
        <v>93</v>
      </c>
      <c r="I900" s="322">
        <v>8610</v>
      </c>
      <c r="J900" s="322" t="s">
        <v>1747</v>
      </c>
      <c r="K900" s="322" t="s">
        <v>16</v>
      </c>
      <c r="L900" s="286">
        <v>3602.96</v>
      </c>
    </row>
    <row r="901" spans="1:12" s="139" customFormat="1" ht="21.75" customHeight="1" x14ac:dyDescent="0.2">
      <c r="A901" s="321" t="s">
        <v>1744</v>
      </c>
      <c r="B901" s="270" t="s">
        <v>61</v>
      </c>
      <c r="C901" s="270" t="s">
        <v>3468</v>
      </c>
      <c r="D901" s="271" t="s">
        <v>3469</v>
      </c>
      <c r="E901" s="271" t="s">
        <v>3470</v>
      </c>
      <c r="F901" s="270">
        <v>219</v>
      </c>
      <c r="G901" s="272">
        <v>42773</v>
      </c>
      <c r="H901" s="271" t="s">
        <v>2860</v>
      </c>
      <c r="I901" s="271" t="s">
        <v>1069</v>
      </c>
      <c r="J901" s="271" t="s">
        <v>15</v>
      </c>
      <c r="K901" s="271" t="s">
        <v>3199</v>
      </c>
      <c r="L901" s="273">
        <v>3446.65</v>
      </c>
    </row>
    <row r="902" spans="1:12" s="139" customFormat="1" ht="21.75" customHeight="1" x14ac:dyDescent="0.2">
      <c r="A902" s="169" t="s">
        <v>63</v>
      </c>
      <c r="B902" s="170" t="s">
        <v>61</v>
      </c>
      <c r="C902" s="181" t="s">
        <v>641</v>
      </c>
      <c r="D902" s="181" t="s">
        <v>1750</v>
      </c>
      <c r="E902" s="170" t="s">
        <v>3595</v>
      </c>
      <c r="F902" s="170">
        <v>11072</v>
      </c>
      <c r="G902" s="182">
        <v>42131</v>
      </c>
      <c r="H902" s="181" t="s">
        <v>260</v>
      </c>
      <c r="I902" s="181" t="s">
        <v>130</v>
      </c>
      <c r="J902" s="181" t="s">
        <v>15</v>
      </c>
      <c r="K902" s="170" t="s">
        <v>16</v>
      </c>
      <c r="L902" s="190">
        <v>3248</v>
      </c>
    </row>
    <row r="903" spans="1:12" s="139" customFormat="1" ht="21.75" customHeight="1" x14ac:dyDescent="0.2">
      <c r="A903" s="169" t="s">
        <v>573</v>
      </c>
      <c r="B903" s="170" t="s">
        <v>61</v>
      </c>
      <c r="C903" s="181" t="s">
        <v>641</v>
      </c>
      <c r="D903" s="181" t="s">
        <v>1753</v>
      </c>
      <c r="E903" s="170" t="s">
        <v>1754</v>
      </c>
      <c r="F903" s="170">
        <v>11097</v>
      </c>
      <c r="G903" s="182">
        <v>42157</v>
      </c>
      <c r="H903" s="181" t="s">
        <v>260</v>
      </c>
      <c r="I903" s="181" t="s">
        <v>130</v>
      </c>
      <c r="J903" s="181" t="s">
        <v>15</v>
      </c>
      <c r="K903" s="170" t="s">
        <v>16</v>
      </c>
      <c r="L903" s="190">
        <v>3572.8</v>
      </c>
    </row>
    <row r="904" spans="1:12" s="139" customFormat="1" ht="21.75" customHeight="1" x14ac:dyDescent="0.2">
      <c r="A904" s="169"/>
      <c r="B904" s="181" t="s">
        <v>35</v>
      </c>
      <c r="C904" s="181" t="s">
        <v>1768</v>
      </c>
      <c r="D904" s="181"/>
      <c r="E904" s="170"/>
      <c r="F904" s="170" t="s">
        <v>1755</v>
      </c>
      <c r="G904" s="182"/>
      <c r="H904" s="181"/>
      <c r="I904" s="181"/>
      <c r="J904" s="181"/>
      <c r="K904" s="170"/>
      <c r="L904" s="190">
        <v>12526.56</v>
      </c>
    </row>
    <row r="905" spans="1:12" s="139" customFormat="1" ht="21.75" customHeight="1" x14ac:dyDescent="0.2">
      <c r="A905" s="169"/>
      <c r="B905" s="181" t="s">
        <v>35</v>
      </c>
      <c r="C905" s="181" t="s">
        <v>1768</v>
      </c>
      <c r="D905" s="181"/>
      <c r="E905" s="170"/>
      <c r="F905" s="170" t="s">
        <v>1755</v>
      </c>
      <c r="G905" s="182"/>
      <c r="H905" s="181"/>
      <c r="I905" s="181"/>
      <c r="J905" s="181"/>
      <c r="K905" s="170"/>
      <c r="L905" s="190">
        <v>12526.56</v>
      </c>
    </row>
    <row r="906" spans="1:12" s="139" customFormat="1" ht="21.75" customHeight="1" x14ac:dyDescent="0.2">
      <c r="A906" s="169" t="s">
        <v>126</v>
      </c>
      <c r="B906" s="181" t="s">
        <v>35</v>
      </c>
      <c r="C906" s="181" t="s">
        <v>39</v>
      </c>
      <c r="D906" s="181" t="s">
        <v>1769</v>
      </c>
      <c r="E906" s="170" t="s">
        <v>1770</v>
      </c>
      <c r="F906" s="170" t="s">
        <v>1771</v>
      </c>
      <c r="G906" s="182">
        <v>42186</v>
      </c>
      <c r="H906" s="181" t="s">
        <v>1772</v>
      </c>
      <c r="I906" s="181" t="s">
        <v>130</v>
      </c>
      <c r="J906" s="181" t="s">
        <v>1773</v>
      </c>
      <c r="K906" s="170" t="s">
        <v>16</v>
      </c>
      <c r="L906" s="190">
        <v>5299.07</v>
      </c>
    </row>
    <row r="907" spans="1:12" s="139" customFormat="1" ht="21.75" customHeight="1" x14ac:dyDescent="0.2">
      <c r="A907" s="169" t="s">
        <v>126</v>
      </c>
      <c r="B907" s="181" t="s">
        <v>35</v>
      </c>
      <c r="C907" s="181" t="s">
        <v>1774</v>
      </c>
      <c r="D907" s="181" t="s">
        <v>1775</v>
      </c>
      <c r="E907" s="170" t="s">
        <v>1770</v>
      </c>
      <c r="F907" s="170" t="s">
        <v>1771</v>
      </c>
      <c r="G907" s="182">
        <v>42186</v>
      </c>
      <c r="H907" s="181" t="s">
        <v>1776</v>
      </c>
      <c r="I907" s="181" t="s">
        <v>1777</v>
      </c>
      <c r="J907" s="181" t="s">
        <v>1778</v>
      </c>
      <c r="K907" s="170" t="s">
        <v>16</v>
      </c>
      <c r="L907" s="190">
        <v>150</v>
      </c>
    </row>
    <row r="908" spans="1:12" s="139" customFormat="1" ht="21.75" customHeight="1" x14ac:dyDescent="0.2">
      <c r="A908" s="169" t="s">
        <v>126</v>
      </c>
      <c r="B908" s="181" t="s">
        <v>35</v>
      </c>
      <c r="C908" s="181" t="s">
        <v>48</v>
      </c>
      <c r="D908" s="181" t="s">
        <v>1779</v>
      </c>
      <c r="E908" s="170" t="s">
        <v>1770</v>
      </c>
      <c r="F908" s="170" t="s">
        <v>1771</v>
      </c>
      <c r="G908" s="182">
        <v>42186</v>
      </c>
      <c r="H908" s="181" t="s">
        <v>1776</v>
      </c>
      <c r="I908" s="181" t="s">
        <v>1777</v>
      </c>
      <c r="J908" s="181" t="s">
        <v>1780</v>
      </c>
      <c r="K908" s="170" t="s">
        <v>16</v>
      </c>
      <c r="L908" s="190">
        <v>150</v>
      </c>
    </row>
    <row r="909" spans="1:12" s="139" customFormat="1" ht="21.75" customHeight="1" x14ac:dyDescent="0.2">
      <c r="A909" s="169" t="s">
        <v>126</v>
      </c>
      <c r="B909" s="181" t="s">
        <v>35</v>
      </c>
      <c r="C909" s="181" t="s">
        <v>44</v>
      </c>
      <c r="D909" s="181" t="s">
        <v>1781</v>
      </c>
      <c r="E909" s="170" t="s">
        <v>1770</v>
      </c>
      <c r="F909" s="170" t="s">
        <v>1771</v>
      </c>
      <c r="G909" s="182">
        <v>42186</v>
      </c>
      <c r="H909" s="181" t="s">
        <v>37</v>
      </c>
      <c r="I909" s="181" t="s">
        <v>1782</v>
      </c>
      <c r="J909" s="181" t="s">
        <v>1783</v>
      </c>
      <c r="K909" s="170" t="s">
        <v>16</v>
      </c>
      <c r="L909" s="190">
        <v>5299.07</v>
      </c>
    </row>
    <row r="910" spans="1:12" s="139" customFormat="1" ht="21.75" customHeight="1" x14ac:dyDescent="0.2">
      <c r="A910" s="169" t="s">
        <v>126</v>
      </c>
      <c r="B910" s="181" t="s">
        <v>35</v>
      </c>
      <c r="C910" s="181" t="s">
        <v>48</v>
      </c>
      <c r="D910" s="181" t="s">
        <v>1779</v>
      </c>
      <c r="E910" s="170" t="s">
        <v>1770</v>
      </c>
      <c r="F910" s="170" t="s">
        <v>1784</v>
      </c>
      <c r="G910" s="182">
        <v>42186</v>
      </c>
      <c r="H910" s="181" t="s">
        <v>1317</v>
      </c>
      <c r="I910" s="181" t="s">
        <v>1785</v>
      </c>
      <c r="J910" s="181" t="s">
        <v>1786</v>
      </c>
      <c r="K910" s="170" t="s">
        <v>16</v>
      </c>
      <c r="L910" s="190">
        <v>150</v>
      </c>
    </row>
    <row r="911" spans="1:12" s="139" customFormat="1" ht="21.75" customHeight="1" x14ac:dyDescent="0.2">
      <c r="A911" s="169" t="s">
        <v>126</v>
      </c>
      <c r="B911" s="181" t="s">
        <v>35</v>
      </c>
      <c r="C911" s="181" t="s">
        <v>52</v>
      </c>
      <c r="D911" s="181" t="s">
        <v>1787</v>
      </c>
      <c r="E911" s="170" t="s">
        <v>1770</v>
      </c>
      <c r="F911" s="170" t="s">
        <v>1784</v>
      </c>
      <c r="G911" s="182">
        <v>42186</v>
      </c>
      <c r="H911" s="181" t="s">
        <v>1317</v>
      </c>
      <c r="I911" s="181" t="s">
        <v>1788</v>
      </c>
      <c r="J911" s="181" t="s">
        <v>1789</v>
      </c>
      <c r="K911" s="170" t="s">
        <v>16</v>
      </c>
      <c r="L911" s="190">
        <v>150</v>
      </c>
    </row>
    <row r="912" spans="1:12" s="139" customFormat="1" ht="21.75" customHeight="1" x14ac:dyDescent="0.2">
      <c r="A912" s="169" t="s">
        <v>126</v>
      </c>
      <c r="B912" s="181" t="s">
        <v>35</v>
      </c>
      <c r="C912" s="181" t="s">
        <v>116</v>
      </c>
      <c r="D912" s="181" t="s">
        <v>97</v>
      </c>
      <c r="E912" s="170" t="s">
        <v>1770</v>
      </c>
      <c r="F912" s="170" t="s">
        <v>1784</v>
      </c>
      <c r="G912" s="182">
        <v>42186</v>
      </c>
      <c r="H912" s="181" t="s">
        <v>1317</v>
      </c>
      <c r="I912" s="181" t="s">
        <v>1790</v>
      </c>
      <c r="J912" s="181" t="s">
        <v>1791</v>
      </c>
      <c r="K912" s="170" t="s">
        <v>16</v>
      </c>
      <c r="L912" s="190">
        <v>9620.8700000000008</v>
      </c>
    </row>
    <row r="913" spans="1:12" s="139" customFormat="1" ht="21.75" customHeight="1" x14ac:dyDescent="0.2">
      <c r="A913" s="169" t="s">
        <v>95</v>
      </c>
      <c r="B913" s="181" t="s">
        <v>35</v>
      </c>
      <c r="C913" s="181" t="s">
        <v>48</v>
      </c>
      <c r="D913" s="181" t="s">
        <v>1801</v>
      </c>
      <c r="E913" s="170" t="s">
        <v>1443</v>
      </c>
      <c r="F913" s="170" t="s">
        <v>1802</v>
      </c>
      <c r="G913" s="182">
        <v>42011</v>
      </c>
      <c r="H913" s="181" t="s">
        <v>475</v>
      </c>
      <c r="I913" s="181" t="s">
        <v>1640</v>
      </c>
      <c r="J913" s="181" t="s">
        <v>1803</v>
      </c>
      <c r="K913" s="170" t="s">
        <v>16</v>
      </c>
      <c r="L913" s="190">
        <v>150</v>
      </c>
    </row>
    <row r="914" spans="1:12" s="139" customFormat="1" ht="21.75" customHeight="1" x14ac:dyDescent="0.2">
      <c r="A914" s="169" t="s">
        <v>95</v>
      </c>
      <c r="B914" s="181" t="s">
        <v>35</v>
      </c>
      <c r="C914" s="181" t="s">
        <v>52</v>
      </c>
      <c r="D914" s="181" t="s">
        <v>1775</v>
      </c>
      <c r="E914" s="170" t="s">
        <v>1443</v>
      </c>
      <c r="F914" s="170" t="s">
        <v>1802</v>
      </c>
      <c r="G914" s="182">
        <v>42011</v>
      </c>
      <c r="H914" s="181" t="s">
        <v>475</v>
      </c>
      <c r="I914" s="181" t="s">
        <v>1377</v>
      </c>
      <c r="J914" s="181" t="s">
        <v>1804</v>
      </c>
      <c r="K914" s="170" t="s">
        <v>16</v>
      </c>
      <c r="L914" s="190">
        <v>150</v>
      </c>
    </row>
    <row r="915" spans="1:12" s="139" customFormat="1" ht="21.75" customHeight="1" x14ac:dyDescent="0.2">
      <c r="A915" s="169" t="s">
        <v>95</v>
      </c>
      <c r="B915" s="181" t="s">
        <v>35</v>
      </c>
      <c r="C915" s="181" t="s">
        <v>116</v>
      </c>
      <c r="D915" s="181" t="s">
        <v>97</v>
      </c>
      <c r="E915" s="170" t="s">
        <v>1443</v>
      </c>
      <c r="F915" s="170" t="s">
        <v>1802</v>
      </c>
      <c r="G915" s="182">
        <v>42011</v>
      </c>
      <c r="H915" s="181" t="s">
        <v>475</v>
      </c>
      <c r="I915" s="181" t="s">
        <v>1805</v>
      </c>
      <c r="J915" s="181" t="s">
        <v>1806</v>
      </c>
      <c r="K915" s="170" t="s">
        <v>16</v>
      </c>
      <c r="L915" s="190">
        <v>8733.6</v>
      </c>
    </row>
    <row r="916" spans="1:12" s="139" customFormat="1" ht="21.75" customHeight="1" x14ac:dyDescent="0.2">
      <c r="A916" s="169" t="s">
        <v>95</v>
      </c>
      <c r="B916" s="181" t="s">
        <v>35</v>
      </c>
      <c r="C916" s="181" t="s">
        <v>36</v>
      </c>
      <c r="D916" s="181" t="s">
        <v>171</v>
      </c>
      <c r="E916" s="170" t="s">
        <v>1807</v>
      </c>
      <c r="F916" s="170" t="s">
        <v>1808</v>
      </c>
      <c r="G916" s="182">
        <v>42010</v>
      </c>
      <c r="H916" s="181" t="s">
        <v>139</v>
      </c>
      <c r="I916" s="181" t="s">
        <v>1340</v>
      </c>
      <c r="J916" s="181" t="s">
        <v>1809</v>
      </c>
      <c r="K916" s="170" t="s">
        <v>16</v>
      </c>
      <c r="L916" s="190">
        <v>4469.12</v>
      </c>
    </row>
    <row r="917" spans="1:12" s="139" customFormat="1" ht="21.75" customHeight="1" x14ac:dyDescent="0.2">
      <c r="A917" s="169" t="s">
        <v>3481</v>
      </c>
      <c r="B917" s="181" t="s">
        <v>35</v>
      </c>
      <c r="C917" s="181" t="s">
        <v>48</v>
      </c>
      <c r="D917" s="181" t="s">
        <v>3632</v>
      </c>
      <c r="E917" s="170" t="s">
        <v>2714</v>
      </c>
      <c r="F917" s="170" t="s">
        <v>1826</v>
      </c>
      <c r="G917" s="182">
        <v>42012</v>
      </c>
      <c r="H917" s="181" t="s">
        <v>1776</v>
      </c>
      <c r="I917" s="181" t="s">
        <v>1777</v>
      </c>
      <c r="J917" s="181" t="s">
        <v>1827</v>
      </c>
      <c r="K917" s="170" t="s">
        <v>16</v>
      </c>
      <c r="L917" s="190">
        <v>150</v>
      </c>
    </row>
    <row r="918" spans="1:12" s="139" customFormat="1" ht="21.75" customHeight="1" x14ac:dyDescent="0.2">
      <c r="A918" s="169" t="s">
        <v>3481</v>
      </c>
      <c r="B918" s="181" t="s">
        <v>35</v>
      </c>
      <c r="C918" s="181" t="s">
        <v>52</v>
      </c>
      <c r="D918" s="181" t="s">
        <v>3632</v>
      </c>
      <c r="E918" s="170" t="s">
        <v>2714</v>
      </c>
      <c r="F918" s="170" t="s">
        <v>1826</v>
      </c>
      <c r="G918" s="182">
        <v>42012</v>
      </c>
      <c r="H918" s="181" t="s">
        <v>1776</v>
      </c>
      <c r="I918" s="181" t="s">
        <v>1777</v>
      </c>
      <c r="J918" s="181" t="s">
        <v>1827</v>
      </c>
      <c r="K918" s="170" t="s">
        <v>16</v>
      </c>
      <c r="L918" s="190">
        <v>150</v>
      </c>
    </row>
    <row r="919" spans="1:12" s="139" customFormat="1" ht="21.75" customHeight="1" x14ac:dyDescent="0.2">
      <c r="A919" s="169" t="s">
        <v>3481</v>
      </c>
      <c r="B919" s="181" t="s">
        <v>35</v>
      </c>
      <c r="C919" s="181" t="s">
        <v>44</v>
      </c>
      <c r="D919" s="181" t="s">
        <v>3633</v>
      </c>
      <c r="E919" s="170" t="s">
        <v>2714</v>
      </c>
      <c r="F919" s="170" t="s">
        <v>1826</v>
      </c>
      <c r="G919" s="182">
        <v>42012</v>
      </c>
      <c r="H919" s="181" t="s">
        <v>1756</v>
      </c>
      <c r="I919" s="181" t="s">
        <v>1828</v>
      </c>
      <c r="J919" s="181" t="s">
        <v>1829</v>
      </c>
      <c r="K919" s="170" t="s">
        <v>16</v>
      </c>
      <c r="L919" s="190">
        <v>5549.07</v>
      </c>
    </row>
    <row r="920" spans="1:12" s="139" customFormat="1" ht="21.75" customHeight="1" x14ac:dyDescent="0.2">
      <c r="A920" s="169" t="s">
        <v>3481</v>
      </c>
      <c r="B920" s="181" t="s">
        <v>35</v>
      </c>
      <c r="C920" s="181" t="s">
        <v>39</v>
      </c>
      <c r="D920" s="181" t="s">
        <v>3634</v>
      </c>
      <c r="E920" s="170" t="s">
        <v>2714</v>
      </c>
      <c r="F920" s="170" t="s">
        <v>1826</v>
      </c>
      <c r="G920" s="182">
        <v>42012</v>
      </c>
      <c r="H920" s="181" t="s">
        <v>1776</v>
      </c>
      <c r="I920" s="181" t="s">
        <v>1569</v>
      </c>
      <c r="J920" s="181" t="s">
        <v>1830</v>
      </c>
      <c r="K920" s="170" t="s">
        <v>16</v>
      </c>
      <c r="L920" s="190">
        <v>5549.07</v>
      </c>
    </row>
    <row r="921" spans="1:12" s="139" customFormat="1" ht="21.75" customHeight="1" x14ac:dyDescent="0.2">
      <c r="A921" s="169" t="s">
        <v>3481</v>
      </c>
      <c r="B921" s="181" t="s">
        <v>35</v>
      </c>
      <c r="C921" s="181" t="s">
        <v>48</v>
      </c>
      <c r="D921" s="181" t="s">
        <v>3635</v>
      </c>
      <c r="E921" s="170" t="s">
        <v>2714</v>
      </c>
      <c r="F921" s="170" t="s">
        <v>1826</v>
      </c>
      <c r="G921" s="182">
        <v>42012</v>
      </c>
      <c r="H921" s="181" t="s">
        <v>1776</v>
      </c>
      <c r="I921" s="181" t="s">
        <v>1777</v>
      </c>
      <c r="J921" s="181" t="s">
        <v>1831</v>
      </c>
      <c r="K921" s="170" t="s">
        <v>16</v>
      </c>
      <c r="L921" s="190">
        <v>150</v>
      </c>
    </row>
    <row r="922" spans="1:12" s="139" customFormat="1" ht="21.75" customHeight="1" x14ac:dyDescent="0.2">
      <c r="A922" s="169" t="s">
        <v>3481</v>
      </c>
      <c r="B922" s="181" t="s">
        <v>35</v>
      </c>
      <c r="C922" s="181" t="s">
        <v>52</v>
      </c>
      <c r="D922" s="181" t="s">
        <v>1832</v>
      </c>
      <c r="E922" s="170" t="s">
        <v>2714</v>
      </c>
      <c r="F922" s="170" t="s">
        <v>1826</v>
      </c>
      <c r="G922" s="182">
        <v>42012</v>
      </c>
      <c r="H922" s="181" t="s">
        <v>1776</v>
      </c>
      <c r="I922" s="181" t="s">
        <v>1777</v>
      </c>
      <c r="J922" s="181" t="s">
        <v>1831</v>
      </c>
      <c r="K922" s="170" t="s">
        <v>16</v>
      </c>
      <c r="L922" s="190">
        <v>150</v>
      </c>
    </row>
    <row r="923" spans="1:12" s="139" customFormat="1" ht="21.75" customHeight="1" x14ac:dyDescent="0.2">
      <c r="A923" s="169" t="s">
        <v>3481</v>
      </c>
      <c r="B923" s="181" t="s">
        <v>35</v>
      </c>
      <c r="C923" s="181" t="s">
        <v>1833</v>
      </c>
      <c r="D923" s="181" t="s">
        <v>1834</v>
      </c>
      <c r="E923" s="170" t="s">
        <v>2714</v>
      </c>
      <c r="F923" s="170" t="s">
        <v>1826</v>
      </c>
      <c r="G923" s="182">
        <v>42012</v>
      </c>
      <c r="H923" s="181" t="s">
        <v>1776</v>
      </c>
      <c r="I923" s="181" t="s">
        <v>1777</v>
      </c>
      <c r="J923" s="181" t="s">
        <v>1831</v>
      </c>
      <c r="K923" s="170" t="s">
        <v>16</v>
      </c>
      <c r="L923" s="190">
        <v>150</v>
      </c>
    </row>
    <row r="924" spans="1:12" s="139" customFormat="1" ht="21.75" customHeight="1" x14ac:dyDescent="0.2">
      <c r="A924" s="169" t="s">
        <v>3481</v>
      </c>
      <c r="B924" s="181" t="s">
        <v>35</v>
      </c>
      <c r="C924" s="181" t="s">
        <v>44</v>
      </c>
      <c r="D924" s="181" t="s">
        <v>3636</v>
      </c>
      <c r="E924" s="170" t="s">
        <v>2714</v>
      </c>
      <c r="F924" s="170" t="s">
        <v>1826</v>
      </c>
      <c r="G924" s="182">
        <v>42012</v>
      </c>
      <c r="H924" s="181" t="s">
        <v>1756</v>
      </c>
      <c r="I924" s="181" t="s">
        <v>1828</v>
      </c>
      <c r="J924" s="181" t="s">
        <v>1835</v>
      </c>
      <c r="K924" s="170" t="s">
        <v>16</v>
      </c>
      <c r="L924" s="190">
        <v>4399.07</v>
      </c>
    </row>
    <row r="925" spans="1:12" s="139" customFormat="1" ht="21.75" customHeight="1" x14ac:dyDescent="0.2">
      <c r="A925" s="169" t="s">
        <v>3481</v>
      </c>
      <c r="B925" s="181" t="s">
        <v>35</v>
      </c>
      <c r="C925" s="181" t="s">
        <v>39</v>
      </c>
      <c r="D925" s="181" t="s">
        <v>377</v>
      </c>
      <c r="E925" s="170" t="s">
        <v>2714</v>
      </c>
      <c r="F925" s="170" t="s">
        <v>1826</v>
      </c>
      <c r="G925" s="182">
        <v>42012</v>
      </c>
      <c r="H925" s="181" t="s">
        <v>1776</v>
      </c>
      <c r="I925" s="181" t="s">
        <v>1569</v>
      </c>
      <c r="J925" s="181" t="s">
        <v>1836</v>
      </c>
      <c r="K925" s="170" t="s">
        <v>16</v>
      </c>
      <c r="L925" s="190">
        <v>5549.07</v>
      </c>
    </row>
    <row r="926" spans="1:12" s="139" customFormat="1" ht="21.75" customHeight="1" x14ac:dyDescent="0.2">
      <c r="A926" s="169" t="s">
        <v>573</v>
      </c>
      <c r="B926" s="181" t="s">
        <v>35</v>
      </c>
      <c r="C926" s="181" t="s">
        <v>36</v>
      </c>
      <c r="D926" s="181" t="s">
        <v>1837</v>
      </c>
      <c r="E926" s="170" t="s">
        <v>1838</v>
      </c>
      <c r="F926" s="170" t="s">
        <v>1839</v>
      </c>
      <c r="G926" s="182">
        <v>42012</v>
      </c>
      <c r="H926" s="181" t="s">
        <v>1840</v>
      </c>
      <c r="I926" s="181" t="s">
        <v>1841</v>
      </c>
      <c r="J926" s="181" t="s">
        <v>1341</v>
      </c>
      <c r="K926" s="170" t="s">
        <v>16</v>
      </c>
      <c r="L926" s="190">
        <v>4315.01</v>
      </c>
    </row>
    <row r="927" spans="1:12" s="139" customFormat="1" ht="21.75" customHeight="1" x14ac:dyDescent="0.2">
      <c r="A927" s="169" t="s">
        <v>573</v>
      </c>
      <c r="B927" s="181" t="s">
        <v>35</v>
      </c>
      <c r="C927" s="181" t="s">
        <v>44</v>
      </c>
      <c r="D927" s="181" t="s">
        <v>1842</v>
      </c>
      <c r="E927" s="170" t="s">
        <v>1838</v>
      </c>
      <c r="F927" s="170" t="s">
        <v>1839</v>
      </c>
      <c r="G927" s="182">
        <v>42012</v>
      </c>
      <c r="H927" s="181" t="s">
        <v>1756</v>
      </c>
      <c r="I927" s="181"/>
      <c r="J927" s="181" t="s">
        <v>1843</v>
      </c>
      <c r="K927" s="170" t="s">
        <v>16</v>
      </c>
      <c r="L927" s="190">
        <v>4626.75</v>
      </c>
    </row>
    <row r="928" spans="1:12" s="139" customFormat="1" ht="21.75" customHeight="1" x14ac:dyDescent="0.2">
      <c r="A928" s="169" t="s">
        <v>573</v>
      </c>
      <c r="B928" s="181" t="s">
        <v>35</v>
      </c>
      <c r="C928" s="181" t="s">
        <v>39</v>
      </c>
      <c r="D928" s="181" t="s">
        <v>1844</v>
      </c>
      <c r="E928" s="170" t="s">
        <v>1838</v>
      </c>
      <c r="F928" s="170" t="s">
        <v>1839</v>
      </c>
      <c r="G928" s="182">
        <v>42012</v>
      </c>
      <c r="H928" s="181" t="s">
        <v>1845</v>
      </c>
      <c r="I928" s="181"/>
      <c r="J928" s="181" t="s">
        <v>1846</v>
      </c>
      <c r="K928" s="170" t="s">
        <v>16</v>
      </c>
      <c r="L928" s="190">
        <v>4626.75</v>
      </c>
    </row>
    <row r="929" spans="1:12" s="139" customFormat="1" ht="21.75" customHeight="1" x14ac:dyDescent="0.2">
      <c r="A929" s="169" t="s">
        <v>573</v>
      </c>
      <c r="B929" s="181" t="s">
        <v>35</v>
      </c>
      <c r="C929" s="181" t="s">
        <v>48</v>
      </c>
      <c r="D929" s="181" t="s">
        <v>1847</v>
      </c>
      <c r="E929" s="170" t="s">
        <v>1838</v>
      </c>
      <c r="F929" s="170" t="s">
        <v>1839</v>
      </c>
      <c r="G929" s="182">
        <v>42012</v>
      </c>
      <c r="H929" s="181" t="s">
        <v>1845</v>
      </c>
      <c r="I929" s="181"/>
      <c r="J929" s="181" t="s">
        <v>15</v>
      </c>
      <c r="K929" s="170" t="s">
        <v>16</v>
      </c>
      <c r="L929" s="190">
        <v>150.01</v>
      </c>
    </row>
    <row r="930" spans="1:12" s="139" customFormat="1" ht="21.75" customHeight="1" x14ac:dyDescent="0.2">
      <c r="A930" s="169" t="s">
        <v>573</v>
      </c>
      <c r="B930" s="181" t="s">
        <v>35</v>
      </c>
      <c r="C930" s="181" t="s">
        <v>1848</v>
      </c>
      <c r="D930" s="181" t="s">
        <v>1631</v>
      </c>
      <c r="E930" s="170" t="s">
        <v>1838</v>
      </c>
      <c r="F930" s="170" t="s">
        <v>1839</v>
      </c>
      <c r="G930" s="182">
        <v>42012</v>
      </c>
      <c r="H930" s="181"/>
      <c r="I930" s="181"/>
      <c r="J930" s="181" t="s">
        <v>15</v>
      </c>
      <c r="K930" s="170" t="s">
        <v>16</v>
      </c>
      <c r="L930" s="190">
        <v>150.01</v>
      </c>
    </row>
    <row r="931" spans="1:12" s="139" customFormat="1" ht="21.75" customHeight="1" x14ac:dyDescent="0.2">
      <c r="A931" s="169" t="s">
        <v>573</v>
      </c>
      <c r="B931" s="181" t="s">
        <v>35</v>
      </c>
      <c r="C931" s="181" t="s">
        <v>1851</v>
      </c>
      <c r="D931" s="181" t="s">
        <v>1852</v>
      </c>
      <c r="E931" s="170" t="s">
        <v>1853</v>
      </c>
      <c r="F931" s="170">
        <v>1</v>
      </c>
      <c r="G931" s="182">
        <v>42025</v>
      </c>
      <c r="H931" s="181" t="s">
        <v>139</v>
      </c>
      <c r="I931" s="181" t="s">
        <v>1340</v>
      </c>
      <c r="J931" s="181" t="s">
        <v>1854</v>
      </c>
      <c r="K931" s="170" t="s">
        <v>16</v>
      </c>
      <c r="L931" s="190">
        <v>4100</v>
      </c>
    </row>
    <row r="932" spans="1:12" s="139" customFormat="1" ht="21.75" customHeight="1" x14ac:dyDescent="0.2">
      <c r="A932" s="169" t="s">
        <v>164</v>
      </c>
      <c r="B932" s="181" t="s">
        <v>35</v>
      </c>
      <c r="C932" s="181" t="s">
        <v>1851</v>
      </c>
      <c r="D932" s="181" t="s">
        <v>392</v>
      </c>
      <c r="E932" s="170" t="s">
        <v>3158</v>
      </c>
      <c r="F932" s="170" t="s">
        <v>1859</v>
      </c>
      <c r="G932" s="182">
        <v>42016</v>
      </c>
      <c r="H932" s="181" t="s">
        <v>1860</v>
      </c>
      <c r="I932" s="181" t="s">
        <v>1861</v>
      </c>
      <c r="J932" s="181" t="s">
        <v>1862</v>
      </c>
      <c r="K932" s="170" t="s">
        <v>16</v>
      </c>
      <c r="L932" s="190">
        <v>14800</v>
      </c>
    </row>
    <row r="933" spans="1:12" s="139" customFormat="1" ht="21.75" customHeight="1" x14ac:dyDescent="0.2">
      <c r="A933" s="169" t="s">
        <v>126</v>
      </c>
      <c r="B933" s="181" t="s">
        <v>35</v>
      </c>
      <c r="C933" s="181" t="s">
        <v>36</v>
      </c>
      <c r="D933" s="181" t="s">
        <v>1665</v>
      </c>
      <c r="E933" s="170" t="s">
        <v>1770</v>
      </c>
      <c r="F933" s="170">
        <v>1919</v>
      </c>
      <c r="G933" s="182">
        <v>42028</v>
      </c>
      <c r="H933" s="181" t="s">
        <v>139</v>
      </c>
      <c r="I933" s="181" t="s">
        <v>1863</v>
      </c>
      <c r="J933" s="181" t="s">
        <v>1864</v>
      </c>
      <c r="K933" s="170" t="s">
        <v>16</v>
      </c>
      <c r="L933" s="190">
        <v>10377.36</v>
      </c>
    </row>
    <row r="934" spans="1:12" s="139" customFormat="1" ht="21.75" customHeight="1" x14ac:dyDescent="0.2">
      <c r="A934" s="169" t="s">
        <v>3481</v>
      </c>
      <c r="B934" s="181" t="s">
        <v>35</v>
      </c>
      <c r="C934" s="181" t="s">
        <v>36</v>
      </c>
      <c r="D934" s="181" t="s">
        <v>1865</v>
      </c>
      <c r="E934" s="170" t="s">
        <v>2714</v>
      </c>
      <c r="F934" s="170" t="s">
        <v>1866</v>
      </c>
      <c r="G934" s="182">
        <v>42016</v>
      </c>
      <c r="H934" s="181" t="s">
        <v>1867</v>
      </c>
      <c r="I934" s="181" t="s">
        <v>1340</v>
      </c>
      <c r="J934" s="181" t="s">
        <v>1868</v>
      </c>
      <c r="K934" s="170" t="s">
        <v>16</v>
      </c>
      <c r="L934" s="190">
        <v>4603.59</v>
      </c>
    </row>
    <row r="935" spans="1:12" s="139" customFormat="1" ht="21.75" customHeight="1" x14ac:dyDescent="0.2">
      <c r="A935" s="169" t="s">
        <v>3481</v>
      </c>
      <c r="B935" s="181" t="s">
        <v>35</v>
      </c>
      <c r="C935" s="181" t="s">
        <v>1378</v>
      </c>
      <c r="D935" s="181" t="s">
        <v>1869</v>
      </c>
      <c r="E935" s="170" t="s">
        <v>2714</v>
      </c>
      <c r="F935" s="170" t="s">
        <v>1866</v>
      </c>
      <c r="G935" s="182">
        <v>42016</v>
      </c>
      <c r="H935" s="181" t="s">
        <v>206</v>
      </c>
      <c r="I935" s="181" t="s">
        <v>1870</v>
      </c>
      <c r="J935" s="181" t="s">
        <v>1871</v>
      </c>
      <c r="K935" s="170" t="s">
        <v>16</v>
      </c>
      <c r="L935" s="190">
        <v>8569.51</v>
      </c>
    </row>
    <row r="936" spans="1:12" s="139" customFormat="1" ht="21.75" customHeight="1" x14ac:dyDescent="0.2">
      <c r="A936" s="169" t="s">
        <v>3481</v>
      </c>
      <c r="B936" s="181" t="s">
        <v>35</v>
      </c>
      <c r="C936" s="181" t="s">
        <v>52</v>
      </c>
      <c r="D936" s="181" t="s">
        <v>1872</v>
      </c>
      <c r="E936" s="170" t="s">
        <v>2714</v>
      </c>
      <c r="F936" s="170" t="s">
        <v>1866</v>
      </c>
      <c r="G936" s="182">
        <v>42016</v>
      </c>
      <c r="H936" s="181" t="s">
        <v>206</v>
      </c>
      <c r="I936" s="181">
        <v>25201068</v>
      </c>
      <c r="J936" s="181">
        <v>140603243587</v>
      </c>
      <c r="K936" s="170" t="s">
        <v>16</v>
      </c>
      <c r="L936" s="190">
        <v>150</v>
      </c>
    </row>
    <row r="937" spans="1:12" s="139" customFormat="1" ht="21.75" customHeight="1" x14ac:dyDescent="0.2">
      <c r="A937" s="169" t="s">
        <v>3481</v>
      </c>
      <c r="B937" s="181" t="s">
        <v>35</v>
      </c>
      <c r="C937" s="181" t="s">
        <v>48</v>
      </c>
      <c r="D937" s="181" t="s">
        <v>1872</v>
      </c>
      <c r="E937" s="170" t="s">
        <v>2714</v>
      </c>
      <c r="F937" s="170" t="s">
        <v>1866</v>
      </c>
      <c r="G937" s="182">
        <v>42016</v>
      </c>
      <c r="H937" s="181" t="s">
        <v>206</v>
      </c>
      <c r="I937" s="181">
        <v>25209154</v>
      </c>
      <c r="J937" s="181">
        <v>40452495</v>
      </c>
      <c r="K937" s="170" t="s">
        <v>16</v>
      </c>
      <c r="L937" s="190">
        <v>150</v>
      </c>
    </row>
    <row r="938" spans="1:12" s="139" customFormat="1" ht="21.75" customHeight="1" x14ac:dyDescent="0.2">
      <c r="A938" s="169" t="s">
        <v>126</v>
      </c>
      <c r="B938" s="181" t="s">
        <v>35</v>
      </c>
      <c r="C938" s="181" t="s">
        <v>44</v>
      </c>
      <c r="D938" s="181" t="s">
        <v>1612</v>
      </c>
      <c r="E938" s="170" t="s">
        <v>1770</v>
      </c>
      <c r="F938" s="170" t="s">
        <v>1885</v>
      </c>
      <c r="G938" s="182">
        <v>42027</v>
      </c>
      <c r="H938" s="181" t="s">
        <v>1756</v>
      </c>
      <c r="I938" s="181" t="s">
        <v>1886</v>
      </c>
      <c r="J938" s="181" t="s">
        <v>1887</v>
      </c>
      <c r="K938" s="170" t="s">
        <v>16</v>
      </c>
      <c r="L938" s="190">
        <v>5299.07</v>
      </c>
    </row>
    <row r="939" spans="1:12" s="139" customFormat="1" ht="21.75" customHeight="1" x14ac:dyDescent="0.2">
      <c r="A939" s="169" t="s">
        <v>126</v>
      </c>
      <c r="B939" s="181" t="s">
        <v>35</v>
      </c>
      <c r="C939" s="181" t="s">
        <v>39</v>
      </c>
      <c r="D939" s="181" t="s">
        <v>1888</v>
      </c>
      <c r="E939" s="170" t="s">
        <v>1770</v>
      </c>
      <c r="F939" s="170" t="s">
        <v>1885</v>
      </c>
      <c r="G939" s="182">
        <v>42027</v>
      </c>
      <c r="H939" s="181" t="s">
        <v>1889</v>
      </c>
      <c r="I939" s="181" t="s">
        <v>1890</v>
      </c>
      <c r="J939" s="181">
        <v>940200128225</v>
      </c>
      <c r="K939" s="170" t="s">
        <v>16</v>
      </c>
      <c r="L939" s="190">
        <v>5299.07</v>
      </c>
    </row>
    <row r="940" spans="1:12" s="139" customFormat="1" ht="21.75" customHeight="1" x14ac:dyDescent="0.2">
      <c r="A940" s="169" t="s">
        <v>126</v>
      </c>
      <c r="B940" s="181" t="s">
        <v>35</v>
      </c>
      <c r="C940" s="181" t="s">
        <v>48</v>
      </c>
      <c r="D940" s="181" t="s">
        <v>183</v>
      </c>
      <c r="E940" s="170" t="s">
        <v>1770</v>
      </c>
      <c r="F940" s="170" t="s">
        <v>1885</v>
      </c>
      <c r="G940" s="182">
        <v>42027</v>
      </c>
      <c r="H940" s="181" t="s">
        <v>1889</v>
      </c>
      <c r="I940" s="181" t="s">
        <v>1777</v>
      </c>
      <c r="J940" s="181" t="s">
        <v>1891</v>
      </c>
      <c r="K940" s="170" t="s">
        <v>16</v>
      </c>
      <c r="L940" s="190">
        <v>150</v>
      </c>
    </row>
    <row r="941" spans="1:12" s="139" customFormat="1" ht="21.75" customHeight="1" x14ac:dyDescent="0.2">
      <c r="A941" s="169" t="s">
        <v>126</v>
      </c>
      <c r="B941" s="181" t="s">
        <v>35</v>
      </c>
      <c r="C941" s="181" t="s">
        <v>52</v>
      </c>
      <c r="D941" s="181" t="s">
        <v>1892</v>
      </c>
      <c r="E941" s="170" t="s">
        <v>1770</v>
      </c>
      <c r="F941" s="170" t="s">
        <v>1885</v>
      </c>
      <c r="G941" s="182">
        <v>42027</v>
      </c>
      <c r="H941" s="181" t="s">
        <v>1889</v>
      </c>
      <c r="I941" s="181" t="s">
        <v>1777</v>
      </c>
      <c r="J941" s="181" t="s">
        <v>1891</v>
      </c>
      <c r="K941" s="170" t="s">
        <v>16</v>
      </c>
      <c r="L941" s="190">
        <v>150</v>
      </c>
    </row>
    <row r="942" spans="1:12" s="139" customFormat="1" ht="21.75" customHeight="1" x14ac:dyDescent="0.2">
      <c r="A942" s="169" t="s">
        <v>126</v>
      </c>
      <c r="B942" s="181" t="s">
        <v>35</v>
      </c>
      <c r="C942" s="181" t="s">
        <v>44</v>
      </c>
      <c r="D942" s="181" t="s">
        <v>131</v>
      </c>
      <c r="E942" s="170" t="s">
        <v>1770</v>
      </c>
      <c r="F942" s="170" t="s">
        <v>1885</v>
      </c>
      <c r="G942" s="182">
        <v>42027</v>
      </c>
      <c r="H942" s="181" t="s">
        <v>1756</v>
      </c>
      <c r="I942" s="181" t="s">
        <v>1757</v>
      </c>
      <c r="J942" s="181" t="s">
        <v>1893</v>
      </c>
      <c r="K942" s="170" t="s">
        <v>16</v>
      </c>
      <c r="L942" s="190">
        <v>5299.07</v>
      </c>
    </row>
    <row r="943" spans="1:12" s="150" customFormat="1" ht="21.75" customHeight="1" x14ac:dyDescent="0.2">
      <c r="A943" s="169" t="s">
        <v>126</v>
      </c>
      <c r="B943" s="181" t="s">
        <v>35</v>
      </c>
      <c r="C943" s="181" t="s">
        <v>39</v>
      </c>
      <c r="D943" s="181" t="s">
        <v>127</v>
      </c>
      <c r="E943" s="170" t="s">
        <v>1770</v>
      </c>
      <c r="F943" s="170" t="s">
        <v>1885</v>
      </c>
      <c r="G943" s="182">
        <v>42027</v>
      </c>
      <c r="H943" s="181" t="s">
        <v>1776</v>
      </c>
      <c r="I943" s="181" t="s">
        <v>1890</v>
      </c>
      <c r="J943" s="181" t="s">
        <v>1894</v>
      </c>
      <c r="K943" s="170" t="s">
        <v>16</v>
      </c>
      <c r="L943" s="190">
        <v>5299.07</v>
      </c>
    </row>
    <row r="944" spans="1:12" s="150" customFormat="1" ht="21.75" customHeight="1" x14ac:dyDescent="0.2">
      <c r="A944" s="169" t="s">
        <v>126</v>
      </c>
      <c r="B944" s="181" t="s">
        <v>35</v>
      </c>
      <c r="C944" s="181" t="s">
        <v>48</v>
      </c>
      <c r="D944" s="181" t="s">
        <v>1779</v>
      </c>
      <c r="E944" s="170" t="s">
        <v>1770</v>
      </c>
      <c r="F944" s="170" t="s">
        <v>1885</v>
      </c>
      <c r="G944" s="182">
        <v>42027</v>
      </c>
      <c r="H944" s="181" t="s">
        <v>1776</v>
      </c>
      <c r="I944" s="181" t="s">
        <v>1777</v>
      </c>
      <c r="J944" s="181" t="s">
        <v>1895</v>
      </c>
      <c r="K944" s="170" t="s">
        <v>16</v>
      </c>
      <c r="L944" s="190">
        <v>150</v>
      </c>
    </row>
    <row r="945" spans="1:12" s="150" customFormat="1" ht="21.75" customHeight="1" x14ac:dyDescent="0.2">
      <c r="A945" s="169" t="s">
        <v>126</v>
      </c>
      <c r="B945" s="181" t="s">
        <v>35</v>
      </c>
      <c r="C945" s="181" t="s">
        <v>1848</v>
      </c>
      <c r="D945" s="181" t="s">
        <v>1787</v>
      </c>
      <c r="E945" s="170" t="s">
        <v>1770</v>
      </c>
      <c r="F945" s="170" t="s">
        <v>1885</v>
      </c>
      <c r="G945" s="182">
        <v>42027</v>
      </c>
      <c r="H945" s="181" t="s">
        <v>1776</v>
      </c>
      <c r="I945" s="181" t="s">
        <v>1777</v>
      </c>
      <c r="J945" s="181" t="s">
        <v>1896</v>
      </c>
      <c r="K945" s="170" t="s">
        <v>16</v>
      </c>
      <c r="L945" s="190">
        <v>150</v>
      </c>
    </row>
    <row r="946" spans="1:12" s="150" customFormat="1" ht="21.75" customHeight="1" x14ac:dyDescent="0.2">
      <c r="A946" s="169" t="s">
        <v>63</v>
      </c>
      <c r="B946" s="181" t="s">
        <v>35</v>
      </c>
      <c r="C946" s="181" t="s">
        <v>36</v>
      </c>
      <c r="D946" s="181" t="s">
        <v>1897</v>
      </c>
      <c r="E946" s="170" t="s">
        <v>3595</v>
      </c>
      <c r="F946" s="170" t="s">
        <v>1898</v>
      </c>
      <c r="G946" s="182">
        <v>42026</v>
      </c>
      <c r="H946" s="181" t="s">
        <v>139</v>
      </c>
      <c r="I946" s="181" t="s">
        <v>1340</v>
      </c>
      <c r="J946" s="181" t="s">
        <v>1899</v>
      </c>
      <c r="K946" s="170" t="s">
        <v>16</v>
      </c>
      <c r="L946" s="190">
        <v>4437.9799999999996</v>
      </c>
    </row>
    <row r="947" spans="1:12" s="150" customFormat="1" ht="21.75" customHeight="1" x14ac:dyDescent="0.2">
      <c r="A947" s="169" t="s">
        <v>468</v>
      </c>
      <c r="B947" s="181" t="s">
        <v>35</v>
      </c>
      <c r="C947" s="181" t="s">
        <v>1913</v>
      </c>
      <c r="D947" s="181" t="s">
        <v>1914</v>
      </c>
      <c r="E947" s="170" t="s">
        <v>3153</v>
      </c>
      <c r="F947" s="170" t="s">
        <v>1915</v>
      </c>
      <c r="G947" s="182">
        <v>42016</v>
      </c>
      <c r="H947" s="181" t="s">
        <v>1860</v>
      </c>
      <c r="I947" s="181" t="s">
        <v>1861</v>
      </c>
      <c r="J947" s="181" t="s">
        <v>1916</v>
      </c>
      <c r="K947" s="170" t="s">
        <v>16</v>
      </c>
      <c r="L947" s="190">
        <v>14800</v>
      </c>
    </row>
    <row r="948" spans="1:12" s="150" customFormat="1" ht="21.75" customHeight="1" x14ac:dyDescent="0.2">
      <c r="A948" s="169" t="s">
        <v>468</v>
      </c>
      <c r="B948" s="181" t="s">
        <v>35</v>
      </c>
      <c r="C948" s="181" t="s">
        <v>44</v>
      </c>
      <c r="D948" s="181" t="s">
        <v>1917</v>
      </c>
      <c r="E948" s="170" t="s">
        <v>3153</v>
      </c>
      <c r="F948" s="170" t="s">
        <v>1918</v>
      </c>
      <c r="G948" s="182">
        <v>42019</v>
      </c>
      <c r="H948" s="181" t="s">
        <v>413</v>
      </c>
      <c r="I948" s="181" t="s">
        <v>1919</v>
      </c>
      <c r="J948" s="181" t="s">
        <v>1920</v>
      </c>
      <c r="K948" s="170" t="s">
        <v>16</v>
      </c>
      <c r="L948" s="190">
        <v>5299.07</v>
      </c>
    </row>
    <row r="949" spans="1:12" s="139" customFormat="1" ht="21.75" customHeight="1" x14ac:dyDescent="0.2">
      <c r="A949" s="169" t="s">
        <v>468</v>
      </c>
      <c r="B949" s="181" t="s">
        <v>35</v>
      </c>
      <c r="C949" s="181" t="s">
        <v>39</v>
      </c>
      <c r="D949" s="181" t="s">
        <v>1921</v>
      </c>
      <c r="E949" s="170" t="s">
        <v>3153</v>
      </c>
      <c r="F949" s="170" t="s">
        <v>1918</v>
      </c>
      <c r="G949" s="182">
        <v>42019</v>
      </c>
      <c r="H949" s="181" t="s">
        <v>93</v>
      </c>
      <c r="I949" s="181" t="s">
        <v>1922</v>
      </c>
      <c r="J949" s="181" t="s">
        <v>1923</v>
      </c>
      <c r="K949" s="170" t="s">
        <v>16</v>
      </c>
      <c r="L949" s="190">
        <v>2000.81</v>
      </c>
    </row>
    <row r="950" spans="1:12" s="139" customFormat="1" ht="21.75" customHeight="1" x14ac:dyDescent="0.2">
      <c r="A950" s="169" t="s">
        <v>468</v>
      </c>
      <c r="B950" s="181" t="s">
        <v>35</v>
      </c>
      <c r="C950" s="181" t="s">
        <v>1571</v>
      </c>
      <c r="D950" s="181" t="s">
        <v>1924</v>
      </c>
      <c r="E950" s="170" t="s">
        <v>3153</v>
      </c>
      <c r="F950" s="170" t="s">
        <v>1918</v>
      </c>
      <c r="G950" s="182">
        <v>42019</v>
      </c>
      <c r="H950" s="181" t="s">
        <v>93</v>
      </c>
      <c r="I950" s="181" t="s">
        <v>1640</v>
      </c>
      <c r="J950" s="181" t="s">
        <v>1925</v>
      </c>
      <c r="K950" s="170" t="s">
        <v>16</v>
      </c>
      <c r="L950" s="190">
        <v>150</v>
      </c>
    </row>
    <row r="951" spans="1:12" s="139" customFormat="1" ht="21.75" customHeight="1" x14ac:dyDescent="0.2">
      <c r="A951" s="169" t="s">
        <v>468</v>
      </c>
      <c r="B951" s="181" t="s">
        <v>35</v>
      </c>
      <c r="C951" s="181" t="s">
        <v>52</v>
      </c>
      <c r="D951" s="181" t="s">
        <v>1926</v>
      </c>
      <c r="E951" s="170" t="s">
        <v>3153</v>
      </c>
      <c r="F951" s="170" t="s">
        <v>1918</v>
      </c>
      <c r="G951" s="182">
        <v>42019</v>
      </c>
      <c r="H951" s="181" t="s">
        <v>93</v>
      </c>
      <c r="I951" s="181" t="s">
        <v>374</v>
      </c>
      <c r="J951" s="181" t="s">
        <v>1927</v>
      </c>
      <c r="K951" s="170" t="s">
        <v>16</v>
      </c>
      <c r="L951" s="190">
        <v>150</v>
      </c>
    </row>
    <row r="952" spans="1:12" s="139" customFormat="1" ht="21.75" customHeight="1" x14ac:dyDescent="0.2">
      <c r="A952" s="169" t="s">
        <v>468</v>
      </c>
      <c r="B952" s="181" t="s">
        <v>35</v>
      </c>
      <c r="C952" s="181" t="s">
        <v>36</v>
      </c>
      <c r="D952" s="181" t="s">
        <v>1928</v>
      </c>
      <c r="E952" s="170" t="s">
        <v>3153</v>
      </c>
      <c r="F952" s="170" t="s">
        <v>1918</v>
      </c>
      <c r="G952" s="182">
        <v>42019</v>
      </c>
      <c r="H952" s="181" t="s">
        <v>139</v>
      </c>
      <c r="I952" s="181" t="s">
        <v>1929</v>
      </c>
      <c r="J952" s="181" t="s">
        <v>1930</v>
      </c>
      <c r="K952" s="170" t="s">
        <v>16</v>
      </c>
      <c r="L952" s="190">
        <v>4299.88</v>
      </c>
    </row>
    <row r="953" spans="1:12" s="150" customFormat="1" ht="21.75" customHeight="1" x14ac:dyDescent="0.2">
      <c r="A953" s="169" t="s">
        <v>468</v>
      </c>
      <c r="B953" s="181" t="s">
        <v>35</v>
      </c>
      <c r="C953" s="181" t="s">
        <v>1378</v>
      </c>
      <c r="D953" s="181" t="s">
        <v>1931</v>
      </c>
      <c r="E953" s="170" t="s">
        <v>3153</v>
      </c>
      <c r="F953" s="170" t="s">
        <v>1932</v>
      </c>
      <c r="G953" s="182">
        <v>42019</v>
      </c>
      <c r="H953" s="181" t="s">
        <v>206</v>
      </c>
      <c r="I953" s="181" t="s">
        <v>1933</v>
      </c>
      <c r="J953" s="181" t="s">
        <v>1934</v>
      </c>
      <c r="K953" s="170" t="s">
        <v>16</v>
      </c>
      <c r="L953" s="190">
        <v>13599.95</v>
      </c>
    </row>
    <row r="954" spans="1:12" s="139" customFormat="1" ht="21.75" customHeight="1" x14ac:dyDescent="0.2">
      <c r="A954" s="169" t="s">
        <v>468</v>
      </c>
      <c r="B954" s="181" t="s">
        <v>35</v>
      </c>
      <c r="C954" s="181" t="s">
        <v>48</v>
      </c>
      <c r="D954" s="181" t="s">
        <v>1935</v>
      </c>
      <c r="E954" s="170" t="s">
        <v>3153</v>
      </c>
      <c r="F954" s="170" t="s">
        <v>1932</v>
      </c>
      <c r="G954" s="182">
        <v>42019</v>
      </c>
      <c r="H954" s="181" t="s">
        <v>206</v>
      </c>
      <c r="I954" s="181" t="s">
        <v>1936</v>
      </c>
      <c r="J954" s="181">
        <v>25209121</v>
      </c>
      <c r="K954" s="170" t="s">
        <v>16</v>
      </c>
      <c r="L954" s="190">
        <v>150.01</v>
      </c>
    </row>
    <row r="955" spans="1:12" s="139" customFormat="1" ht="21.75" customHeight="1" x14ac:dyDescent="0.2">
      <c r="A955" s="169" t="s">
        <v>468</v>
      </c>
      <c r="B955" s="181" t="s">
        <v>35</v>
      </c>
      <c r="C955" s="181" t="s">
        <v>52</v>
      </c>
      <c r="D955" s="181" t="s">
        <v>1937</v>
      </c>
      <c r="E955" s="170" t="s">
        <v>3153</v>
      </c>
      <c r="F955" s="170" t="s">
        <v>1932</v>
      </c>
      <c r="G955" s="182">
        <v>42019</v>
      </c>
      <c r="H955" s="181" t="s">
        <v>206</v>
      </c>
      <c r="I955" s="181" t="s">
        <v>1938</v>
      </c>
      <c r="J955" s="181" t="s">
        <v>1939</v>
      </c>
      <c r="K955" s="170" t="s">
        <v>16</v>
      </c>
      <c r="L955" s="190">
        <v>150</v>
      </c>
    </row>
    <row r="956" spans="1:12" s="139" customFormat="1" ht="21.75" customHeight="1" x14ac:dyDescent="0.2">
      <c r="A956" s="169" t="s">
        <v>468</v>
      </c>
      <c r="B956" s="181" t="s">
        <v>35</v>
      </c>
      <c r="C956" s="181" t="s">
        <v>36</v>
      </c>
      <c r="D956" s="181" t="s">
        <v>1914</v>
      </c>
      <c r="E956" s="170" t="s">
        <v>3153</v>
      </c>
      <c r="F956" s="170" t="s">
        <v>1932</v>
      </c>
      <c r="G956" s="182">
        <v>42019</v>
      </c>
      <c r="H956" s="181" t="s">
        <v>139</v>
      </c>
      <c r="I956" s="181" t="s">
        <v>1940</v>
      </c>
      <c r="J956" s="181" t="s">
        <v>1941</v>
      </c>
      <c r="K956" s="170" t="s">
        <v>16</v>
      </c>
      <c r="L956" s="190">
        <v>5550.27</v>
      </c>
    </row>
    <row r="957" spans="1:12" s="139" customFormat="1" ht="21.75" customHeight="1" x14ac:dyDescent="0.2">
      <c r="A957" s="285" t="s">
        <v>1942</v>
      </c>
      <c r="B957" s="170" t="s">
        <v>142</v>
      </c>
      <c r="C957" s="274" t="s">
        <v>1943</v>
      </c>
      <c r="D957" s="274" t="s">
        <v>1944</v>
      </c>
      <c r="E957" s="170" t="s">
        <v>3153</v>
      </c>
      <c r="F957" s="274" t="s">
        <v>1945</v>
      </c>
      <c r="G957" s="275">
        <v>42359</v>
      </c>
      <c r="H957" s="274" t="s">
        <v>13</v>
      </c>
      <c r="I957" s="274" t="s">
        <v>1946</v>
      </c>
      <c r="J957" s="274" t="s">
        <v>15</v>
      </c>
      <c r="K957" s="274" t="s">
        <v>16</v>
      </c>
      <c r="L957" s="276">
        <v>4999</v>
      </c>
    </row>
    <row r="958" spans="1:12" s="139" customFormat="1" ht="21.75" customHeight="1" x14ac:dyDescent="0.2">
      <c r="A958" s="285" t="s">
        <v>1942</v>
      </c>
      <c r="B958" s="170" t="s">
        <v>142</v>
      </c>
      <c r="C958" s="274" t="s">
        <v>1943</v>
      </c>
      <c r="D958" s="274" t="s">
        <v>1944</v>
      </c>
      <c r="E958" s="170" t="s">
        <v>3153</v>
      </c>
      <c r="F958" s="274" t="s">
        <v>1945</v>
      </c>
      <c r="G958" s="275">
        <v>42359</v>
      </c>
      <c r="H958" s="274" t="s">
        <v>13</v>
      </c>
      <c r="I958" s="274" t="s">
        <v>1946</v>
      </c>
      <c r="J958" s="274" t="s">
        <v>15</v>
      </c>
      <c r="K958" s="274" t="s">
        <v>16</v>
      </c>
      <c r="L958" s="276">
        <v>4999</v>
      </c>
    </row>
    <row r="959" spans="1:12" s="139" customFormat="1" ht="21.75" customHeight="1" x14ac:dyDescent="0.2">
      <c r="A959" s="285" t="s">
        <v>468</v>
      </c>
      <c r="B959" s="274" t="s">
        <v>64</v>
      </c>
      <c r="C959" s="274" t="s">
        <v>666</v>
      </c>
      <c r="D959" s="274" t="s">
        <v>1947</v>
      </c>
      <c r="E959" s="170" t="s">
        <v>3153</v>
      </c>
      <c r="F959" s="274">
        <v>579</v>
      </c>
      <c r="G959" s="275">
        <v>42345</v>
      </c>
      <c r="H959" s="274" t="s">
        <v>1948</v>
      </c>
      <c r="I959" s="274" t="s">
        <v>1278</v>
      </c>
      <c r="J959" s="325">
        <v>902063000000</v>
      </c>
      <c r="K959" s="274" t="s">
        <v>16</v>
      </c>
      <c r="L959" s="276">
        <v>3752.6</v>
      </c>
    </row>
    <row r="960" spans="1:12" s="139" customFormat="1" ht="21.75" customHeight="1" x14ac:dyDescent="0.2">
      <c r="A960" s="278" t="s">
        <v>468</v>
      </c>
      <c r="B960" s="259" t="s">
        <v>35</v>
      </c>
      <c r="C960" s="259" t="s">
        <v>589</v>
      </c>
      <c r="D960" s="259" t="s">
        <v>1949</v>
      </c>
      <c r="E960" s="170" t="s">
        <v>3153</v>
      </c>
      <c r="F960" s="259">
        <v>11546</v>
      </c>
      <c r="G960" s="260">
        <v>42382</v>
      </c>
      <c r="H960" s="259" t="s">
        <v>139</v>
      </c>
      <c r="I960" s="259" t="s">
        <v>592</v>
      </c>
      <c r="J960" s="259" t="s">
        <v>1950</v>
      </c>
      <c r="K960" s="259" t="s">
        <v>16</v>
      </c>
      <c r="L960" s="261">
        <v>3615.72</v>
      </c>
    </row>
    <row r="961" spans="1:948" s="139" customFormat="1" ht="21.75" customHeight="1" x14ac:dyDescent="0.2">
      <c r="A961" s="278" t="s">
        <v>468</v>
      </c>
      <c r="B961" s="259" t="s">
        <v>71</v>
      </c>
      <c r="C961" s="259" t="s">
        <v>1951</v>
      </c>
      <c r="D961" s="259" t="s">
        <v>1952</v>
      </c>
      <c r="E961" s="170" t="s">
        <v>3606</v>
      </c>
      <c r="F961" s="259" t="s">
        <v>1953</v>
      </c>
      <c r="G961" s="260">
        <v>42401</v>
      </c>
      <c r="H961" s="259" t="s">
        <v>570</v>
      </c>
      <c r="I961" s="259">
        <v>2016</v>
      </c>
      <c r="J961" s="259" t="s">
        <v>1954</v>
      </c>
      <c r="K961" s="259" t="s">
        <v>16</v>
      </c>
      <c r="L961" s="261">
        <v>134200</v>
      </c>
    </row>
    <row r="962" spans="1:948" s="139" customFormat="1" ht="21.75" customHeight="1" x14ac:dyDescent="0.2">
      <c r="A962" s="278" t="s">
        <v>468</v>
      </c>
      <c r="B962" s="259" t="s">
        <v>71</v>
      </c>
      <c r="C962" s="259" t="s">
        <v>1955</v>
      </c>
      <c r="D962" s="259" t="s">
        <v>1956</v>
      </c>
      <c r="E962" s="170" t="s">
        <v>3153</v>
      </c>
      <c r="F962" s="259" t="s">
        <v>1957</v>
      </c>
      <c r="G962" s="260">
        <v>42405</v>
      </c>
      <c r="H962" s="259" t="s">
        <v>570</v>
      </c>
      <c r="I962" s="259">
        <v>2016</v>
      </c>
      <c r="J962" s="259" t="s">
        <v>1958</v>
      </c>
      <c r="K962" s="259" t="s">
        <v>16</v>
      </c>
      <c r="L962" s="261">
        <v>320000</v>
      </c>
    </row>
    <row r="963" spans="1:948" s="139" customFormat="1" ht="21.75" customHeight="1" x14ac:dyDescent="0.2">
      <c r="A963" s="278" t="s">
        <v>468</v>
      </c>
      <c r="B963" s="259" t="s">
        <v>71</v>
      </c>
      <c r="C963" s="259" t="s">
        <v>1959</v>
      </c>
      <c r="D963" s="259" t="s">
        <v>1960</v>
      </c>
      <c r="E963" s="170" t="s">
        <v>3606</v>
      </c>
      <c r="F963" s="259" t="s">
        <v>1961</v>
      </c>
      <c r="G963" s="260">
        <v>42405</v>
      </c>
      <c r="H963" s="259" t="s">
        <v>570</v>
      </c>
      <c r="I963" s="259">
        <v>2016</v>
      </c>
      <c r="J963" s="259" t="s">
        <v>1962</v>
      </c>
      <c r="K963" s="259" t="s">
        <v>16</v>
      </c>
      <c r="L963" s="261">
        <v>421700</v>
      </c>
    </row>
    <row r="964" spans="1:948" s="139" customFormat="1" ht="21.75" customHeight="1" x14ac:dyDescent="0.2">
      <c r="A964" s="278" t="s">
        <v>1942</v>
      </c>
      <c r="B964" s="259" t="s">
        <v>71</v>
      </c>
      <c r="C964" s="259" t="s">
        <v>1963</v>
      </c>
      <c r="D964" s="259" t="s">
        <v>1964</v>
      </c>
      <c r="E964" s="170" t="s">
        <v>3606</v>
      </c>
      <c r="F964" s="259" t="s">
        <v>1965</v>
      </c>
      <c r="G964" s="260">
        <v>42405</v>
      </c>
      <c r="H964" s="259" t="s">
        <v>570</v>
      </c>
      <c r="I964" s="259">
        <v>2016</v>
      </c>
      <c r="J964" s="259" t="s">
        <v>1966</v>
      </c>
      <c r="K964" s="259" t="s">
        <v>16</v>
      </c>
      <c r="L964" s="261">
        <v>239100</v>
      </c>
    </row>
    <row r="965" spans="1:948" s="139" customFormat="1" ht="21.75" customHeight="1" x14ac:dyDescent="0.2">
      <c r="A965" s="278" t="s">
        <v>1942</v>
      </c>
      <c r="B965" s="259" t="s">
        <v>71</v>
      </c>
      <c r="C965" s="259" t="s">
        <v>1342</v>
      </c>
      <c r="D965" s="259" t="s">
        <v>1967</v>
      </c>
      <c r="E965" s="170" t="s">
        <v>3606</v>
      </c>
      <c r="F965" s="259" t="s">
        <v>1968</v>
      </c>
      <c r="G965" s="260">
        <v>42401</v>
      </c>
      <c r="H965" s="259" t="s">
        <v>570</v>
      </c>
      <c r="I965" s="259">
        <v>2016</v>
      </c>
      <c r="J965" s="259" t="s">
        <v>1969</v>
      </c>
      <c r="K965" s="259" t="s">
        <v>16</v>
      </c>
      <c r="L965" s="261">
        <v>215200</v>
      </c>
    </row>
    <row r="966" spans="1:948" s="139" customFormat="1" ht="21.75" customHeight="1" x14ac:dyDescent="0.2">
      <c r="A966" s="285" t="s">
        <v>955</v>
      </c>
      <c r="B966" s="259" t="s">
        <v>35</v>
      </c>
      <c r="C966" s="259" t="s">
        <v>589</v>
      </c>
      <c r="D966" s="259" t="s">
        <v>1995</v>
      </c>
      <c r="E966" s="170" t="s">
        <v>3600</v>
      </c>
      <c r="F966" s="259">
        <v>11546</v>
      </c>
      <c r="G966" s="260">
        <v>42382</v>
      </c>
      <c r="H966" s="259" t="s">
        <v>139</v>
      </c>
      <c r="I966" s="259" t="s">
        <v>592</v>
      </c>
      <c r="J966" s="259" t="s">
        <v>1996</v>
      </c>
      <c r="K966" s="259" t="s">
        <v>16</v>
      </c>
      <c r="L966" s="261">
        <v>3615.72</v>
      </c>
    </row>
    <row r="967" spans="1:948" s="33" customFormat="1" ht="10.5" x14ac:dyDescent="0.15">
      <c r="A967" s="296" t="s">
        <v>3791</v>
      </c>
      <c r="B967" s="296" t="s">
        <v>35</v>
      </c>
      <c r="C967" s="296" t="s">
        <v>492</v>
      </c>
      <c r="D967" s="296" t="s">
        <v>3792</v>
      </c>
      <c r="E967" s="296" t="s">
        <v>3793</v>
      </c>
      <c r="F967" s="296">
        <v>768</v>
      </c>
      <c r="G967" s="297">
        <v>42921</v>
      </c>
      <c r="H967" s="296" t="s">
        <v>93</v>
      </c>
      <c r="I967" s="296" t="s">
        <v>461</v>
      </c>
      <c r="J967" s="296" t="s">
        <v>3794</v>
      </c>
      <c r="K967" s="296"/>
      <c r="L967" s="298">
        <v>13398</v>
      </c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  <c r="AA967" s="168"/>
      <c r="AB967" s="168"/>
      <c r="AC967" s="168"/>
      <c r="AD967" s="168"/>
      <c r="AE967" s="168"/>
      <c r="AF967" s="168"/>
      <c r="AG967" s="168"/>
      <c r="AH967" s="168"/>
      <c r="AI967" s="168"/>
      <c r="AJ967" s="168"/>
      <c r="AK967" s="168"/>
      <c r="AL967" s="168"/>
      <c r="AM967" s="168"/>
      <c r="AN967" s="168"/>
      <c r="AO967" s="168"/>
      <c r="AP967" s="168"/>
      <c r="AQ967" s="168"/>
      <c r="AR967" s="168"/>
      <c r="AS967" s="168"/>
      <c r="AT967" s="168"/>
      <c r="AU967" s="168"/>
      <c r="AV967" s="168"/>
      <c r="AW967" s="168"/>
      <c r="AX967" s="168"/>
      <c r="AY967" s="168"/>
      <c r="AZ967" s="168"/>
      <c r="BA967" s="168"/>
      <c r="BB967" s="168"/>
      <c r="BC967" s="168"/>
      <c r="BD967" s="168"/>
      <c r="BE967" s="168"/>
      <c r="BF967" s="168"/>
      <c r="BG967" s="168"/>
      <c r="BH967" s="168"/>
      <c r="BI967" s="168"/>
      <c r="BJ967" s="168"/>
      <c r="BK967" s="168"/>
      <c r="BL967" s="168"/>
      <c r="BM967" s="168"/>
      <c r="BN967" s="168"/>
      <c r="BO967" s="168"/>
      <c r="BP967" s="168"/>
      <c r="BQ967" s="168"/>
      <c r="BR967" s="168"/>
      <c r="BS967" s="168"/>
      <c r="BT967" s="168"/>
      <c r="BU967" s="168"/>
      <c r="BV967" s="168"/>
      <c r="BW967" s="168"/>
      <c r="BX967" s="168"/>
      <c r="BY967" s="168"/>
      <c r="BZ967" s="168"/>
      <c r="CA967" s="168"/>
      <c r="CB967" s="168"/>
      <c r="CC967" s="168"/>
      <c r="CD967" s="168"/>
      <c r="CE967" s="168"/>
      <c r="CF967" s="168"/>
      <c r="CG967" s="168"/>
      <c r="CH967" s="168"/>
      <c r="CI967" s="168"/>
      <c r="CJ967" s="168"/>
      <c r="CK967" s="168"/>
      <c r="CL967" s="168"/>
      <c r="CM967" s="168"/>
      <c r="CN967" s="168"/>
      <c r="CO967" s="168"/>
      <c r="CP967" s="168"/>
      <c r="CQ967" s="168"/>
      <c r="CR967" s="168"/>
      <c r="CS967" s="168"/>
      <c r="CT967" s="168"/>
      <c r="CU967" s="168"/>
      <c r="CV967" s="168"/>
      <c r="CW967" s="168"/>
      <c r="CX967" s="168"/>
      <c r="CY967" s="168"/>
      <c r="CZ967" s="168"/>
      <c r="DA967" s="168"/>
      <c r="DB967" s="168"/>
      <c r="DC967" s="168"/>
      <c r="DD967" s="168"/>
      <c r="DE967" s="168"/>
      <c r="DF967" s="168"/>
      <c r="DG967" s="168"/>
      <c r="DH967" s="168"/>
      <c r="DI967" s="168"/>
      <c r="DJ967" s="168"/>
      <c r="DK967" s="168"/>
      <c r="DL967" s="168"/>
      <c r="DM967" s="168"/>
      <c r="DN967" s="168"/>
      <c r="DO967" s="168"/>
      <c r="DP967" s="168"/>
      <c r="DQ967" s="168"/>
      <c r="DR967" s="168"/>
      <c r="DS967" s="168"/>
      <c r="DT967" s="168"/>
      <c r="DU967" s="168"/>
      <c r="DV967" s="168"/>
      <c r="DW967" s="168"/>
      <c r="DX967" s="168"/>
      <c r="DY967" s="168"/>
      <c r="DZ967" s="168"/>
      <c r="EA967" s="168"/>
      <c r="EB967" s="168"/>
      <c r="EC967" s="168"/>
      <c r="ED967" s="168"/>
      <c r="EE967" s="168"/>
      <c r="EF967" s="168"/>
      <c r="EG967" s="168"/>
      <c r="EH967" s="168"/>
      <c r="EI967" s="168"/>
      <c r="EJ967" s="168"/>
      <c r="EK967" s="168"/>
      <c r="EL967" s="168"/>
      <c r="EM967" s="168"/>
      <c r="EN967" s="168"/>
      <c r="EO967" s="168"/>
      <c r="EP967" s="168"/>
      <c r="EQ967" s="168"/>
      <c r="ER967" s="168"/>
      <c r="ES967" s="168"/>
      <c r="ET967" s="168"/>
      <c r="EU967" s="168"/>
      <c r="EV967" s="168"/>
      <c r="EW967" s="168"/>
      <c r="EX967" s="168"/>
      <c r="EY967" s="168"/>
      <c r="EZ967" s="168"/>
      <c r="FA967" s="168"/>
      <c r="FB967" s="168"/>
      <c r="FC967" s="168"/>
      <c r="FD967" s="168"/>
      <c r="FE967" s="168"/>
      <c r="FF967" s="168"/>
      <c r="FG967" s="168"/>
      <c r="FH967" s="168"/>
      <c r="FI967" s="168"/>
      <c r="FJ967" s="168"/>
      <c r="FK967" s="168"/>
      <c r="FL967" s="168"/>
      <c r="FM967" s="168"/>
      <c r="FN967" s="168"/>
      <c r="FO967" s="168"/>
      <c r="FP967" s="168"/>
      <c r="FQ967" s="168"/>
      <c r="FR967" s="168"/>
      <c r="FS967" s="168"/>
      <c r="FT967" s="168"/>
      <c r="FU967" s="168"/>
      <c r="FV967" s="168"/>
      <c r="FW967" s="168"/>
      <c r="FX967" s="168"/>
      <c r="FY967" s="168"/>
      <c r="FZ967" s="168"/>
      <c r="GA967" s="168"/>
      <c r="GB967" s="168"/>
      <c r="GC967" s="168"/>
      <c r="GD967" s="168"/>
      <c r="GE967" s="168"/>
      <c r="GF967" s="168"/>
      <c r="GG967" s="168"/>
      <c r="GH967" s="168"/>
      <c r="GI967" s="168"/>
      <c r="GJ967" s="168"/>
      <c r="GK967" s="168"/>
      <c r="GL967" s="168"/>
      <c r="GM967" s="168"/>
      <c r="GN967" s="168"/>
      <c r="GO967" s="168"/>
      <c r="GP967" s="168"/>
      <c r="GQ967" s="168"/>
      <c r="GR967" s="168"/>
      <c r="GS967" s="168"/>
      <c r="GT967" s="168"/>
      <c r="GU967" s="168"/>
      <c r="GV967" s="168"/>
      <c r="GW967" s="168"/>
      <c r="GX967" s="168"/>
      <c r="GY967" s="168"/>
      <c r="GZ967" s="168"/>
      <c r="HA967" s="168"/>
      <c r="HB967" s="168"/>
      <c r="HC967" s="168"/>
      <c r="HD967" s="168"/>
      <c r="HE967" s="168"/>
      <c r="HF967" s="168"/>
      <c r="HG967" s="168"/>
      <c r="HH967" s="168"/>
      <c r="HI967" s="168"/>
      <c r="HJ967" s="168"/>
      <c r="HK967" s="168"/>
      <c r="HL967" s="168"/>
      <c r="HM967" s="168"/>
      <c r="HN967" s="168"/>
      <c r="HO967" s="168"/>
      <c r="HP967" s="168"/>
      <c r="HQ967" s="168"/>
      <c r="HR967" s="168"/>
      <c r="HS967" s="168"/>
      <c r="HT967" s="168"/>
      <c r="HU967" s="168"/>
      <c r="HV967" s="168"/>
      <c r="HW967" s="168"/>
      <c r="HX967" s="168"/>
      <c r="HY967" s="168"/>
      <c r="HZ967" s="168"/>
      <c r="IA967" s="168"/>
      <c r="IB967" s="168"/>
      <c r="IC967" s="168"/>
      <c r="ID967" s="168"/>
      <c r="IE967" s="168"/>
      <c r="IF967" s="168"/>
      <c r="IG967" s="168"/>
      <c r="IH967" s="168"/>
      <c r="II967" s="168"/>
      <c r="IJ967" s="168"/>
      <c r="IK967" s="168"/>
      <c r="IL967" s="168"/>
      <c r="IM967" s="168"/>
      <c r="IN967" s="168"/>
      <c r="IO967" s="168"/>
      <c r="IP967" s="168"/>
      <c r="IQ967" s="168"/>
      <c r="IR967" s="168"/>
      <c r="IS967" s="168"/>
      <c r="IT967" s="168"/>
      <c r="IU967" s="168"/>
      <c r="IV967" s="168"/>
      <c r="IW967" s="168"/>
      <c r="IX967" s="168"/>
      <c r="IY967" s="168"/>
      <c r="IZ967" s="168"/>
      <c r="JA967" s="168"/>
      <c r="JB967" s="168"/>
      <c r="JC967" s="168"/>
      <c r="JD967" s="168"/>
      <c r="JE967" s="168"/>
      <c r="JF967" s="168"/>
      <c r="JG967" s="168"/>
      <c r="JH967" s="168"/>
      <c r="JI967" s="168"/>
      <c r="JJ967" s="168"/>
      <c r="JK967" s="168"/>
      <c r="JL967" s="168"/>
      <c r="JM967" s="168"/>
      <c r="JN967" s="168"/>
      <c r="JO967" s="168"/>
      <c r="JP967" s="168"/>
      <c r="JQ967" s="168"/>
      <c r="JR967" s="168"/>
      <c r="JS967" s="168"/>
      <c r="JT967" s="168"/>
      <c r="JU967" s="168"/>
      <c r="JV967" s="168"/>
      <c r="JW967" s="168"/>
      <c r="JX967" s="168"/>
      <c r="JY967" s="168"/>
      <c r="JZ967" s="168"/>
      <c r="KA967" s="168"/>
      <c r="KB967" s="168"/>
      <c r="KC967" s="168"/>
      <c r="KD967" s="168"/>
      <c r="KE967" s="168"/>
      <c r="KF967" s="168"/>
      <c r="KG967" s="168"/>
      <c r="KH967" s="168"/>
      <c r="KI967" s="168"/>
      <c r="KJ967" s="168"/>
      <c r="KK967" s="168"/>
      <c r="KL967" s="168"/>
      <c r="KM967" s="168"/>
      <c r="KN967" s="168"/>
      <c r="KO967" s="168"/>
      <c r="KP967" s="168"/>
      <c r="KQ967" s="168"/>
      <c r="KR967" s="168"/>
      <c r="KS967" s="168"/>
      <c r="KT967" s="168"/>
      <c r="KU967" s="168"/>
      <c r="KV967" s="168"/>
      <c r="KW967" s="168"/>
      <c r="KX967" s="168"/>
      <c r="KY967" s="168"/>
      <c r="KZ967" s="168"/>
      <c r="LA967" s="168"/>
      <c r="LB967" s="168"/>
      <c r="LC967" s="168"/>
      <c r="LD967" s="168"/>
      <c r="LE967" s="168"/>
      <c r="LF967" s="168"/>
      <c r="LG967" s="168"/>
      <c r="LH967" s="168"/>
      <c r="LI967" s="168"/>
      <c r="LJ967" s="168"/>
      <c r="LK967" s="168"/>
      <c r="LL967" s="168"/>
      <c r="LM967" s="168"/>
      <c r="LN967" s="168"/>
      <c r="LO967" s="168"/>
      <c r="LP967" s="168"/>
      <c r="LQ967" s="168"/>
      <c r="LR967" s="168"/>
      <c r="LS967" s="168"/>
      <c r="LT967" s="168"/>
      <c r="LU967" s="168"/>
      <c r="LV967" s="168"/>
      <c r="LW967" s="168"/>
      <c r="LX967" s="168"/>
      <c r="LY967" s="168"/>
      <c r="LZ967" s="168"/>
      <c r="MA967" s="168"/>
      <c r="MB967" s="168"/>
      <c r="MC967" s="168"/>
      <c r="MD967" s="168"/>
      <c r="ME967" s="168"/>
      <c r="MF967" s="168"/>
      <c r="MG967" s="168"/>
      <c r="MH967" s="168"/>
      <c r="MI967" s="168"/>
      <c r="MJ967" s="168"/>
      <c r="MK967" s="168"/>
      <c r="ML967" s="168"/>
      <c r="MM967" s="168"/>
      <c r="MN967" s="168"/>
      <c r="MO967" s="168"/>
      <c r="MP967" s="168"/>
      <c r="MQ967" s="168"/>
      <c r="MR967" s="168"/>
      <c r="MS967" s="168"/>
      <c r="MT967" s="168"/>
      <c r="MU967" s="168"/>
      <c r="MV967" s="168"/>
      <c r="MW967" s="168"/>
      <c r="MX967" s="168"/>
      <c r="MY967" s="168"/>
      <c r="MZ967" s="168"/>
      <c r="NA967" s="168"/>
      <c r="NB967" s="168"/>
      <c r="NC967" s="168"/>
      <c r="ND967" s="168"/>
      <c r="NE967" s="168"/>
      <c r="NF967" s="168"/>
      <c r="NG967" s="168"/>
      <c r="NH967" s="168"/>
      <c r="NI967" s="168"/>
      <c r="NJ967" s="168"/>
      <c r="NK967" s="168"/>
      <c r="NL967" s="168"/>
      <c r="NM967" s="168"/>
      <c r="NN967" s="168"/>
      <c r="NO967" s="168"/>
      <c r="NP967" s="168"/>
      <c r="NQ967" s="168"/>
      <c r="NR967" s="168"/>
      <c r="NS967" s="168"/>
      <c r="NT967" s="168"/>
      <c r="NU967" s="168"/>
      <c r="NV967" s="168"/>
      <c r="NW967" s="168"/>
      <c r="NX967" s="168"/>
      <c r="NY967" s="168"/>
      <c r="NZ967" s="168"/>
      <c r="OA967" s="168"/>
      <c r="OB967" s="168"/>
      <c r="OC967" s="168"/>
      <c r="OD967" s="168"/>
      <c r="OE967" s="168"/>
      <c r="OF967" s="168"/>
      <c r="OG967" s="168"/>
      <c r="OH967" s="168"/>
      <c r="OI967" s="168"/>
      <c r="OJ967" s="168"/>
      <c r="OK967" s="168"/>
      <c r="OL967" s="168"/>
      <c r="OM967" s="168"/>
      <c r="ON967" s="168"/>
      <c r="OO967" s="168"/>
      <c r="OP967" s="168"/>
      <c r="OQ967" s="168"/>
      <c r="OR967" s="168"/>
      <c r="OS967" s="168"/>
      <c r="OT967" s="168"/>
      <c r="OU967" s="168"/>
      <c r="OV967" s="168"/>
      <c r="OW967" s="168"/>
      <c r="OX967" s="168"/>
      <c r="OY967" s="168"/>
      <c r="OZ967" s="168"/>
      <c r="PA967" s="168"/>
      <c r="PB967" s="168"/>
      <c r="PC967" s="168"/>
      <c r="PD967" s="168"/>
      <c r="PE967" s="168"/>
      <c r="PF967" s="168"/>
      <c r="PG967" s="168"/>
      <c r="PH967" s="168"/>
      <c r="PI967" s="168"/>
      <c r="PJ967" s="168"/>
      <c r="PK967" s="168"/>
      <c r="PL967" s="168"/>
      <c r="PM967" s="168"/>
      <c r="PN967" s="168"/>
      <c r="PO967" s="168"/>
      <c r="PP967" s="168"/>
      <c r="PQ967" s="168"/>
      <c r="PR967" s="168"/>
      <c r="PS967" s="168"/>
      <c r="PT967" s="168"/>
      <c r="PU967" s="168"/>
      <c r="PV967" s="168"/>
      <c r="PW967" s="168"/>
      <c r="PX967" s="168"/>
      <c r="PY967" s="168"/>
      <c r="PZ967" s="168"/>
      <c r="QA967" s="168"/>
      <c r="QB967" s="168"/>
      <c r="QC967" s="168"/>
      <c r="QD967" s="168"/>
      <c r="QE967" s="168"/>
      <c r="QF967" s="168"/>
      <c r="QG967" s="168"/>
      <c r="QH967" s="168"/>
      <c r="QI967" s="168"/>
      <c r="QJ967" s="168"/>
      <c r="QK967" s="168"/>
      <c r="QL967" s="168"/>
      <c r="QM967" s="168"/>
      <c r="QN967" s="168"/>
      <c r="QO967" s="168"/>
      <c r="QP967" s="168"/>
      <c r="QQ967" s="168"/>
      <c r="QR967" s="168"/>
      <c r="QS967" s="168"/>
      <c r="QT967" s="168"/>
      <c r="QU967" s="168"/>
      <c r="QV967" s="168"/>
      <c r="QW967" s="168"/>
      <c r="QX967" s="168"/>
      <c r="QY967" s="168"/>
      <c r="QZ967" s="168"/>
      <c r="RA967" s="168"/>
      <c r="RB967" s="168"/>
      <c r="RC967" s="168"/>
      <c r="RD967" s="168"/>
      <c r="RE967" s="168"/>
      <c r="RF967" s="168"/>
      <c r="RG967" s="168"/>
      <c r="RH967" s="168"/>
      <c r="RI967" s="168"/>
      <c r="RJ967" s="168"/>
      <c r="RK967" s="168"/>
      <c r="RL967" s="168"/>
      <c r="RM967" s="168"/>
      <c r="RN967" s="168"/>
      <c r="RO967" s="168"/>
      <c r="RP967" s="168"/>
      <c r="RQ967" s="168"/>
      <c r="RR967" s="168"/>
      <c r="RS967" s="168"/>
      <c r="RT967" s="168"/>
      <c r="RU967" s="168"/>
      <c r="RV967" s="168"/>
      <c r="RW967" s="168"/>
      <c r="RX967" s="168"/>
      <c r="RY967" s="168"/>
      <c r="RZ967" s="168"/>
      <c r="SA967" s="168"/>
      <c r="SB967" s="168"/>
      <c r="SC967" s="168"/>
      <c r="SD967" s="168"/>
      <c r="SE967" s="168"/>
      <c r="SF967" s="168"/>
      <c r="SG967" s="168"/>
      <c r="SH967" s="168"/>
      <c r="SI967" s="168"/>
      <c r="SJ967" s="168"/>
      <c r="SK967" s="168"/>
      <c r="SL967" s="168"/>
      <c r="SM967" s="168"/>
      <c r="SN967" s="168"/>
      <c r="SO967" s="168"/>
      <c r="SP967" s="168"/>
      <c r="SQ967" s="168"/>
      <c r="SR967" s="168"/>
      <c r="SS967" s="168"/>
      <c r="ST967" s="168"/>
      <c r="SU967" s="168"/>
      <c r="SV967" s="168"/>
      <c r="SW967" s="168"/>
      <c r="SX967" s="168"/>
      <c r="SY967" s="168"/>
      <c r="SZ967" s="168"/>
      <c r="TA967" s="168"/>
      <c r="TB967" s="168"/>
      <c r="TC967" s="168"/>
      <c r="TD967" s="168"/>
      <c r="TE967" s="168"/>
      <c r="TF967" s="168"/>
      <c r="TG967" s="168"/>
      <c r="TH967" s="168"/>
      <c r="TI967" s="168"/>
      <c r="TJ967" s="168"/>
      <c r="TK967" s="168"/>
      <c r="TL967" s="168"/>
      <c r="TM967" s="168"/>
      <c r="TN967" s="168"/>
      <c r="TO967" s="168"/>
      <c r="TP967" s="168"/>
      <c r="TQ967" s="168"/>
      <c r="TR967" s="168"/>
      <c r="TS967" s="168"/>
      <c r="TT967" s="168"/>
      <c r="TU967" s="168"/>
      <c r="TV967" s="168"/>
      <c r="TW967" s="168"/>
      <c r="TX967" s="168"/>
      <c r="TY967" s="168"/>
      <c r="TZ967" s="168"/>
      <c r="UA967" s="168"/>
      <c r="UB967" s="168"/>
      <c r="UC967" s="168"/>
      <c r="UD967" s="168"/>
      <c r="UE967" s="168"/>
      <c r="UF967" s="168"/>
      <c r="UG967" s="168"/>
      <c r="UH967" s="168"/>
      <c r="UI967" s="168"/>
      <c r="UJ967" s="168"/>
      <c r="UK967" s="168"/>
      <c r="UL967" s="168"/>
      <c r="UM967" s="168"/>
      <c r="UN967" s="168"/>
      <c r="UO967" s="168"/>
      <c r="UP967" s="168"/>
      <c r="UQ967" s="168"/>
      <c r="UR967" s="168"/>
      <c r="US967" s="168"/>
      <c r="UT967" s="168"/>
      <c r="UU967" s="168"/>
      <c r="UV967" s="168"/>
      <c r="UW967" s="168"/>
      <c r="UX967" s="168"/>
      <c r="UY967" s="168"/>
      <c r="UZ967" s="168"/>
      <c r="VA967" s="168"/>
      <c r="VB967" s="168"/>
      <c r="VC967" s="168"/>
      <c r="VD967" s="168"/>
      <c r="VE967" s="168"/>
      <c r="VF967" s="168"/>
      <c r="VG967" s="168"/>
      <c r="VH967" s="168"/>
      <c r="VI967" s="168"/>
      <c r="VJ967" s="168"/>
      <c r="VK967" s="168"/>
      <c r="VL967" s="168"/>
      <c r="VM967" s="168"/>
      <c r="VN967" s="168"/>
      <c r="VO967" s="168"/>
      <c r="VP967" s="168"/>
      <c r="VQ967" s="168"/>
      <c r="VR967" s="168"/>
      <c r="VS967" s="168"/>
      <c r="VT967" s="168"/>
      <c r="VU967" s="168"/>
      <c r="VV967" s="168"/>
      <c r="VW967" s="168"/>
      <c r="VX967" s="168"/>
      <c r="VY967" s="168"/>
      <c r="VZ967" s="168"/>
      <c r="WA967" s="168"/>
      <c r="WB967" s="168"/>
      <c r="WC967" s="168"/>
      <c r="WD967" s="168"/>
      <c r="WE967" s="168"/>
      <c r="WF967" s="168"/>
      <c r="WG967" s="168"/>
      <c r="WH967" s="168"/>
      <c r="WI967" s="168"/>
      <c r="WJ967" s="168"/>
      <c r="WK967" s="168"/>
      <c r="WL967" s="168"/>
      <c r="WM967" s="168"/>
      <c r="WN967" s="168"/>
      <c r="WO967" s="168"/>
      <c r="WP967" s="168"/>
      <c r="WQ967" s="168"/>
      <c r="WR967" s="168"/>
      <c r="WS967" s="168"/>
      <c r="WT967" s="168"/>
      <c r="WU967" s="168"/>
      <c r="WV967" s="168"/>
      <c r="WW967" s="168"/>
      <c r="WX967" s="168"/>
      <c r="WY967" s="168"/>
      <c r="WZ967" s="168"/>
      <c r="XA967" s="168"/>
      <c r="XB967" s="168"/>
      <c r="XC967" s="168"/>
      <c r="XD967" s="168"/>
      <c r="XE967" s="168"/>
      <c r="XF967" s="168"/>
      <c r="XG967" s="168"/>
      <c r="XH967" s="168"/>
      <c r="XI967" s="168"/>
      <c r="XJ967" s="168"/>
      <c r="XK967" s="168"/>
      <c r="XL967" s="168"/>
      <c r="XM967" s="168"/>
      <c r="XN967" s="168"/>
      <c r="XO967" s="168"/>
      <c r="XP967" s="168"/>
      <c r="XQ967" s="168"/>
      <c r="XR967" s="168"/>
      <c r="XS967" s="168"/>
      <c r="XT967" s="168"/>
      <c r="XU967" s="168"/>
      <c r="XV967" s="168"/>
      <c r="XW967" s="168"/>
      <c r="XX967" s="168"/>
      <c r="XY967" s="168"/>
      <c r="XZ967" s="168"/>
      <c r="YA967" s="168"/>
      <c r="YB967" s="168"/>
      <c r="YC967" s="168"/>
      <c r="YD967" s="168"/>
      <c r="YE967" s="168"/>
      <c r="YF967" s="168"/>
      <c r="YG967" s="168"/>
      <c r="YH967" s="168"/>
      <c r="YI967" s="168"/>
      <c r="YJ967" s="168"/>
      <c r="YK967" s="168"/>
      <c r="YL967" s="168"/>
      <c r="YM967" s="168"/>
      <c r="YN967" s="168"/>
      <c r="YO967" s="168"/>
      <c r="YP967" s="168"/>
      <c r="YQ967" s="168"/>
      <c r="YR967" s="168"/>
      <c r="YS967" s="168"/>
      <c r="YT967" s="168"/>
      <c r="YU967" s="168"/>
      <c r="YV967" s="168"/>
      <c r="YW967" s="168"/>
      <c r="YX967" s="168"/>
      <c r="YY967" s="168"/>
      <c r="YZ967" s="168"/>
      <c r="ZA967" s="168"/>
      <c r="ZB967" s="168"/>
      <c r="ZC967" s="168"/>
      <c r="ZD967" s="168"/>
      <c r="ZE967" s="168"/>
      <c r="ZF967" s="168"/>
      <c r="ZG967" s="168"/>
      <c r="ZH967" s="168"/>
      <c r="ZI967" s="168"/>
      <c r="ZJ967" s="168"/>
      <c r="ZK967" s="168"/>
      <c r="ZL967" s="168"/>
      <c r="ZM967" s="168"/>
      <c r="ZN967" s="168"/>
      <c r="ZO967" s="168"/>
      <c r="ZP967" s="168"/>
      <c r="ZQ967" s="168"/>
      <c r="ZR967" s="168"/>
      <c r="ZS967" s="168"/>
      <c r="ZT967" s="168"/>
      <c r="ZU967" s="168"/>
      <c r="ZV967" s="168"/>
      <c r="ZW967" s="168"/>
      <c r="ZX967" s="168"/>
      <c r="ZY967" s="168"/>
      <c r="ZZ967" s="168"/>
      <c r="AAA967" s="168"/>
      <c r="AAB967" s="168"/>
      <c r="AAC967" s="168"/>
      <c r="AAD967" s="168"/>
      <c r="AAE967" s="168"/>
      <c r="AAF967" s="168"/>
      <c r="AAG967" s="168"/>
      <c r="AAH967" s="168"/>
      <c r="AAI967" s="168"/>
      <c r="AAJ967" s="168"/>
      <c r="AAK967" s="168"/>
      <c r="AAL967" s="168"/>
      <c r="AAM967" s="168"/>
      <c r="AAN967" s="168"/>
      <c r="AAO967" s="168"/>
      <c r="AAP967" s="168"/>
      <c r="AAQ967" s="168"/>
      <c r="AAR967" s="168"/>
      <c r="AAS967" s="168"/>
      <c r="AAT967" s="168"/>
      <c r="AAU967" s="168"/>
      <c r="AAV967" s="168"/>
      <c r="AAW967" s="168"/>
      <c r="AAX967" s="168"/>
      <c r="AAY967" s="168"/>
      <c r="AAZ967" s="168"/>
      <c r="ABA967" s="168"/>
      <c r="ABB967" s="168"/>
      <c r="ABC967" s="168"/>
      <c r="ABD967" s="168"/>
      <c r="ABE967" s="168"/>
      <c r="ABF967" s="168"/>
      <c r="ABG967" s="168"/>
      <c r="ABH967" s="168"/>
      <c r="ABI967" s="168"/>
      <c r="ABJ967" s="168"/>
      <c r="ABK967" s="168"/>
      <c r="ABL967" s="168"/>
      <c r="ABM967" s="168"/>
      <c r="ABN967" s="168"/>
      <c r="ABO967" s="168"/>
      <c r="ABP967" s="168"/>
      <c r="ABQ967" s="168"/>
      <c r="ABR967" s="168"/>
      <c r="ABS967" s="168"/>
      <c r="ABT967" s="168"/>
      <c r="ABU967" s="168"/>
      <c r="ABV967" s="168"/>
      <c r="ABW967" s="168"/>
      <c r="ABX967" s="168"/>
      <c r="ABY967" s="168"/>
      <c r="ABZ967" s="168"/>
      <c r="ACA967" s="168"/>
      <c r="ACB967" s="168"/>
      <c r="ACC967" s="168"/>
      <c r="ACD967" s="168"/>
      <c r="ACE967" s="168"/>
      <c r="ACF967" s="168"/>
      <c r="ACG967" s="168"/>
      <c r="ACH967" s="168"/>
      <c r="ACI967" s="168"/>
      <c r="ACJ967" s="168"/>
      <c r="ACK967" s="168"/>
      <c r="ACL967" s="168"/>
      <c r="ACM967" s="168"/>
      <c r="ACN967" s="168"/>
      <c r="ACO967" s="168"/>
      <c r="ACP967" s="168"/>
      <c r="ACQ967" s="168"/>
      <c r="ACR967" s="168"/>
      <c r="ACS967" s="168"/>
      <c r="ACT967" s="168"/>
      <c r="ACU967" s="168"/>
      <c r="ACV967" s="168"/>
      <c r="ACW967" s="168"/>
      <c r="ACX967" s="168"/>
      <c r="ACY967" s="168"/>
      <c r="ACZ967" s="168"/>
      <c r="ADA967" s="168"/>
      <c r="ADB967" s="168"/>
      <c r="ADC967" s="168"/>
      <c r="ADD967" s="168"/>
      <c r="ADE967" s="168"/>
      <c r="ADF967" s="168"/>
      <c r="ADG967" s="168"/>
      <c r="ADH967" s="168"/>
      <c r="ADI967" s="168"/>
      <c r="ADJ967" s="168"/>
      <c r="ADK967" s="168"/>
      <c r="ADL967" s="168"/>
      <c r="ADM967" s="168"/>
      <c r="ADN967" s="168"/>
      <c r="ADO967" s="168"/>
      <c r="ADP967" s="168"/>
      <c r="ADQ967" s="168"/>
      <c r="ADR967" s="168"/>
      <c r="ADS967" s="168"/>
      <c r="ADT967" s="168"/>
      <c r="ADU967" s="168"/>
      <c r="ADV967" s="168"/>
      <c r="ADW967" s="168"/>
      <c r="ADX967" s="168"/>
      <c r="ADY967" s="168"/>
      <c r="ADZ967" s="168"/>
      <c r="AEA967" s="168"/>
      <c r="AEB967" s="168"/>
      <c r="AEC967" s="168"/>
      <c r="AED967" s="168"/>
      <c r="AEE967" s="168"/>
      <c r="AEF967" s="168"/>
      <c r="AEG967" s="168"/>
      <c r="AEH967" s="168"/>
      <c r="AEI967" s="168"/>
      <c r="AEJ967" s="168"/>
      <c r="AEK967" s="168"/>
      <c r="AEL967" s="168"/>
      <c r="AEM967" s="168"/>
      <c r="AEN967" s="168"/>
      <c r="AEO967" s="168"/>
      <c r="AEP967" s="168"/>
      <c r="AEQ967" s="168"/>
      <c r="AER967" s="168"/>
      <c r="AES967" s="168"/>
      <c r="AET967" s="168"/>
      <c r="AEU967" s="168"/>
      <c r="AEV967" s="168"/>
      <c r="AEW967" s="168"/>
      <c r="AEX967" s="168"/>
      <c r="AEY967" s="168"/>
      <c r="AEZ967" s="168"/>
      <c r="AFA967" s="168"/>
      <c r="AFB967" s="168"/>
      <c r="AFC967" s="168"/>
      <c r="AFD967" s="168"/>
      <c r="AFE967" s="168"/>
      <c r="AFF967" s="168"/>
      <c r="AFG967" s="168"/>
      <c r="AFH967" s="168"/>
      <c r="AFI967" s="168"/>
      <c r="AFJ967" s="168"/>
      <c r="AFK967" s="168"/>
      <c r="AFL967" s="168"/>
      <c r="AFM967" s="168"/>
      <c r="AFN967" s="168"/>
      <c r="AFO967" s="168"/>
      <c r="AFP967" s="168"/>
      <c r="AFQ967" s="168"/>
      <c r="AFR967" s="168"/>
      <c r="AFS967" s="168"/>
      <c r="AFT967" s="168"/>
      <c r="AFU967" s="168"/>
      <c r="AFV967" s="168"/>
      <c r="AFW967" s="168"/>
      <c r="AFX967" s="168"/>
      <c r="AFY967" s="168"/>
      <c r="AFZ967" s="168"/>
      <c r="AGA967" s="168"/>
      <c r="AGB967" s="168"/>
      <c r="AGC967" s="168"/>
      <c r="AGD967" s="168"/>
      <c r="AGE967" s="168"/>
      <c r="AGF967" s="168"/>
      <c r="AGG967" s="168"/>
      <c r="AGH967" s="168"/>
      <c r="AGI967" s="168"/>
      <c r="AGJ967" s="168"/>
      <c r="AGK967" s="168"/>
      <c r="AGL967" s="168"/>
      <c r="AGM967" s="168"/>
      <c r="AGN967" s="168"/>
      <c r="AGO967" s="168"/>
      <c r="AGP967" s="168"/>
      <c r="AGQ967" s="168"/>
      <c r="AGR967" s="168"/>
      <c r="AGS967" s="168"/>
      <c r="AGT967" s="168"/>
      <c r="AGU967" s="168"/>
      <c r="AGV967" s="168"/>
      <c r="AGW967" s="168"/>
      <c r="AGX967" s="168"/>
      <c r="AGY967" s="168"/>
      <c r="AGZ967" s="168"/>
      <c r="AHA967" s="168"/>
      <c r="AHB967" s="168"/>
      <c r="AHC967" s="168"/>
      <c r="AHD967" s="168"/>
      <c r="AHE967" s="168"/>
      <c r="AHF967" s="168"/>
      <c r="AHG967" s="168"/>
      <c r="AHH967" s="168"/>
      <c r="AHI967" s="168"/>
      <c r="AHJ967" s="168"/>
      <c r="AHK967" s="168"/>
      <c r="AHL967" s="168"/>
      <c r="AHM967" s="168"/>
      <c r="AHN967" s="168"/>
      <c r="AHO967" s="168"/>
      <c r="AHP967" s="168"/>
      <c r="AHQ967" s="168"/>
      <c r="AHR967" s="168"/>
      <c r="AHS967" s="168"/>
      <c r="AHT967" s="168"/>
      <c r="AHU967" s="168"/>
      <c r="AHV967" s="168"/>
      <c r="AHW967" s="168"/>
      <c r="AHX967" s="168"/>
      <c r="AHY967" s="168"/>
      <c r="AHZ967" s="168"/>
      <c r="AIA967" s="168"/>
      <c r="AIB967" s="168"/>
      <c r="AIC967" s="168"/>
      <c r="AID967" s="168"/>
      <c r="AIE967" s="168"/>
      <c r="AIF967" s="168"/>
      <c r="AIG967" s="168"/>
      <c r="AIH967" s="168"/>
      <c r="AII967" s="168"/>
      <c r="AIJ967" s="168"/>
      <c r="AIK967" s="168"/>
      <c r="AIL967" s="168"/>
      <c r="AIM967" s="168"/>
      <c r="AIN967" s="168"/>
      <c r="AIO967" s="168"/>
      <c r="AIP967" s="168"/>
      <c r="AIQ967" s="168"/>
      <c r="AIR967" s="168"/>
      <c r="AIS967" s="168"/>
      <c r="AIT967" s="168"/>
      <c r="AIU967" s="168"/>
      <c r="AIV967" s="168"/>
      <c r="AIW967" s="168"/>
      <c r="AIX967" s="168"/>
      <c r="AIY967" s="168"/>
      <c r="AIZ967" s="168"/>
      <c r="AJA967" s="168"/>
      <c r="AJB967" s="168"/>
      <c r="AJC967" s="168"/>
      <c r="AJD967" s="168"/>
      <c r="AJE967" s="168"/>
      <c r="AJF967" s="168"/>
      <c r="AJG967" s="168"/>
      <c r="AJH967" s="168"/>
      <c r="AJI967" s="168"/>
      <c r="AJJ967" s="168"/>
      <c r="AJK967" s="168"/>
      <c r="AJL967" s="168"/>
    </row>
    <row r="968" spans="1:948" s="139" customFormat="1" ht="21.75" customHeight="1" x14ac:dyDescent="0.2">
      <c r="A968" s="169" t="s">
        <v>3481</v>
      </c>
      <c r="B968" s="181" t="s">
        <v>35</v>
      </c>
      <c r="C968" s="181" t="s">
        <v>116</v>
      </c>
      <c r="D968" s="181" t="s">
        <v>3637</v>
      </c>
      <c r="E968" s="170" t="s">
        <v>2714</v>
      </c>
      <c r="F968" s="170" t="s">
        <v>1976</v>
      </c>
      <c r="G968" s="182">
        <v>42032</v>
      </c>
      <c r="H968" s="181" t="s">
        <v>1857</v>
      </c>
      <c r="I968" s="181" t="s">
        <v>2009</v>
      </c>
      <c r="J968" s="181" t="s">
        <v>2010</v>
      </c>
      <c r="K968" s="170" t="s">
        <v>16</v>
      </c>
      <c r="L968" s="190">
        <v>9270</v>
      </c>
    </row>
    <row r="969" spans="1:948" s="139" customFormat="1" ht="21.75" customHeight="1" x14ac:dyDescent="0.2">
      <c r="A969" s="169" t="s">
        <v>3481</v>
      </c>
      <c r="B969" s="181" t="s">
        <v>35</v>
      </c>
      <c r="C969" s="181" t="s">
        <v>1774</v>
      </c>
      <c r="D969" s="181" t="s">
        <v>3637</v>
      </c>
      <c r="E969" s="170" t="s">
        <v>2714</v>
      </c>
      <c r="F969" s="170" t="s">
        <v>1976</v>
      </c>
      <c r="G969" s="182">
        <v>42032</v>
      </c>
      <c r="H969" s="181" t="s">
        <v>1857</v>
      </c>
      <c r="I969" s="181" t="s">
        <v>2011</v>
      </c>
      <c r="J969" s="181" t="s">
        <v>2012</v>
      </c>
      <c r="K969" s="170" t="s">
        <v>16</v>
      </c>
      <c r="L969" s="190">
        <v>150</v>
      </c>
    </row>
    <row r="970" spans="1:948" s="139" customFormat="1" ht="21.75" customHeight="1" x14ac:dyDescent="0.2">
      <c r="A970" s="169" t="s">
        <v>3481</v>
      </c>
      <c r="B970" s="181" t="s">
        <v>35</v>
      </c>
      <c r="C970" s="181" t="s">
        <v>48</v>
      </c>
      <c r="D970" s="181" t="s">
        <v>3638</v>
      </c>
      <c r="E970" s="170" t="s">
        <v>2714</v>
      </c>
      <c r="F970" s="170" t="s">
        <v>1976</v>
      </c>
      <c r="G970" s="182">
        <v>42032</v>
      </c>
      <c r="H970" s="181" t="s">
        <v>2013</v>
      </c>
      <c r="I970" s="181" t="s">
        <v>1604</v>
      </c>
      <c r="J970" s="181" t="s">
        <v>2014</v>
      </c>
      <c r="K970" s="170" t="s">
        <v>16</v>
      </c>
      <c r="L970" s="190">
        <v>150</v>
      </c>
    </row>
    <row r="971" spans="1:948" s="139" customFormat="1" ht="21.75" customHeight="1" x14ac:dyDescent="0.2">
      <c r="A971" s="169" t="s">
        <v>95</v>
      </c>
      <c r="B971" s="181" t="s">
        <v>35</v>
      </c>
      <c r="C971" s="181" t="s">
        <v>36</v>
      </c>
      <c r="D971" s="181"/>
      <c r="E971" s="170" t="s">
        <v>2015</v>
      </c>
      <c r="F971" s="170" t="s">
        <v>2016</v>
      </c>
      <c r="G971" s="182">
        <v>42049</v>
      </c>
      <c r="H971" s="181"/>
      <c r="I971" s="181"/>
      <c r="J971" s="181"/>
      <c r="K971" s="170" t="s">
        <v>16</v>
      </c>
      <c r="L971" s="190">
        <v>4437</v>
      </c>
    </row>
    <row r="972" spans="1:948" s="139" customFormat="1" ht="21.75" customHeight="1" x14ac:dyDescent="0.2">
      <c r="A972" s="169" t="s">
        <v>3481</v>
      </c>
      <c r="B972" s="181" t="s">
        <v>35</v>
      </c>
      <c r="C972" s="181" t="s">
        <v>36</v>
      </c>
      <c r="D972" s="181" t="s">
        <v>3637</v>
      </c>
      <c r="E972" s="170" t="s">
        <v>2714</v>
      </c>
      <c r="F972" s="170" t="s">
        <v>2018</v>
      </c>
      <c r="G972" s="182">
        <v>42049</v>
      </c>
      <c r="H972" s="181" t="s">
        <v>139</v>
      </c>
      <c r="I972" s="181" t="s">
        <v>1340</v>
      </c>
      <c r="J972" s="181" t="s">
        <v>3639</v>
      </c>
      <c r="K972" s="170" t="s">
        <v>16</v>
      </c>
      <c r="L972" s="190">
        <v>4437</v>
      </c>
    </row>
    <row r="973" spans="1:948" s="139" customFormat="1" ht="21.75" customHeight="1" x14ac:dyDescent="0.2">
      <c r="A973" s="169" t="s">
        <v>3481</v>
      </c>
      <c r="B973" s="181" t="s">
        <v>35</v>
      </c>
      <c r="C973" s="181" t="s">
        <v>36</v>
      </c>
      <c r="D973" s="181"/>
      <c r="E973" s="170" t="s">
        <v>2714</v>
      </c>
      <c r="F973" s="170" t="s">
        <v>2019</v>
      </c>
      <c r="G973" s="182">
        <v>42049</v>
      </c>
      <c r="H973" s="181"/>
      <c r="I973" s="181"/>
      <c r="J973" s="181"/>
      <c r="K973" s="170" t="s">
        <v>16</v>
      </c>
      <c r="L973" s="190">
        <v>4437</v>
      </c>
    </row>
    <row r="974" spans="1:948" s="139" customFormat="1" ht="21.75" customHeight="1" x14ac:dyDescent="0.2">
      <c r="A974" s="169" t="s">
        <v>1287</v>
      </c>
      <c r="B974" s="181" t="s">
        <v>35</v>
      </c>
      <c r="C974" s="181" t="s">
        <v>36</v>
      </c>
      <c r="D974" s="181" t="s">
        <v>90</v>
      </c>
      <c r="E974" s="170" t="s">
        <v>3601</v>
      </c>
      <c r="F974" s="170" t="s">
        <v>2020</v>
      </c>
      <c r="G974" s="182">
        <v>42058</v>
      </c>
      <c r="H974" s="181" t="s">
        <v>139</v>
      </c>
      <c r="I974" s="181" t="s">
        <v>395</v>
      </c>
      <c r="J974" s="181" t="s">
        <v>2021</v>
      </c>
      <c r="K974" s="170" t="s">
        <v>16</v>
      </c>
      <c r="L974" s="190">
        <v>3912.64</v>
      </c>
    </row>
    <row r="975" spans="1:948" s="139" customFormat="1" ht="21.75" customHeight="1" x14ac:dyDescent="0.2">
      <c r="A975" s="169" t="s">
        <v>1287</v>
      </c>
      <c r="B975" s="181" t="s">
        <v>35</v>
      </c>
      <c r="C975" s="181" t="s">
        <v>116</v>
      </c>
      <c r="D975" s="181" t="s">
        <v>1190</v>
      </c>
      <c r="E975" s="170" t="s">
        <v>3601</v>
      </c>
      <c r="F975" s="170" t="s">
        <v>2020</v>
      </c>
      <c r="G975" s="182">
        <v>42058</v>
      </c>
      <c r="H975" s="181" t="s">
        <v>41</v>
      </c>
      <c r="I975" s="181" t="s">
        <v>2022</v>
      </c>
      <c r="J975" s="181" t="s">
        <v>2023</v>
      </c>
      <c r="K975" s="170" t="s">
        <v>16</v>
      </c>
      <c r="L975" s="190">
        <v>9236.94</v>
      </c>
    </row>
    <row r="976" spans="1:948" s="139" customFormat="1" ht="21.75" customHeight="1" x14ac:dyDescent="0.2">
      <c r="A976" s="169" t="s">
        <v>1287</v>
      </c>
      <c r="B976" s="181" t="s">
        <v>35</v>
      </c>
      <c r="C976" s="181" t="s">
        <v>48</v>
      </c>
      <c r="D976" s="181" t="s">
        <v>2024</v>
      </c>
      <c r="E976" s="170" t="s">
        <v>3601</v>
      </c>
      <c r="F976" s="170" t="s">
        <v>2020</v>
      </c>
      <c r="G976" s="182">
        <v>42058</v>
      </c>
      <c r="H976" s="181" t="s">
        <v>41</v>
      </c>
      <c r="I976" s="181" t="s">
        <v>2025</v>
      </c>
      <c r="J976" s="181" t="s">
        <v>2026</v>
      </c>
      <c r="K976" s="170" t="s">
        <v>16</v>
      </c>
      <c r="L976" s="190">
        <v>150</v>
      </c>
    </row>
    <row r="977" spans="1:12" s="139" customFormat="1" ht="21.75" customHeight="1" x14ac:dyDescent="0.2">
      <c r="A977" s="169" t="s">
        <v>1287</v>
      </c>
      <c r="B977" s="181" t="s">
        <v>35</v>
      </c>
      <c r="C977" s="181" t="s">
        <v>1848</v>
      </c>
      <c r="D977" s="181" t="s">
        <v>2027</v>
      </c>
      <c r="E977" s="170" t="s">
        <v>3601</v>
      </c>
      <c r="F977" s="170" t="s">
        <v>2020</v>
      </c>
      <c r="G977" s="182">
        <v>42058</v>
      </c>
      <c r="H977" s="181" t="s">
        <v>41</v>
      </c>
      <c r="I977" s="181" t="s">
        <v>2028</v>
      </c>
      <c r="J977" s="181" t="s">
        <v>2029</v>
      </c>
      <c r="K977" s="170" t="s">
        <v>16</v>
      </c>
      <c r="L977" s="190">
        <v>150</v>
      </c>
    </row>
    <row r="978" spans="1:12" s="139" customFormat="1" ht="21.75" customHeight="1" x14ac:dyDescent="0.2">
      <c r="A978" s="169" t="s">
        <v>2032</v>
      </c>
      <c r="B978" s="181" t="s">
        <v>35</v>
      </c>
      <c r="C978" s="181" t="s">
        <v>2033</v>
      </c>
      <c r="D978" s="181" t="s">
        <v>1190</v>
      </c>
      <c r="E978" s="170" t="s">
        <v>3602</v>
      </c>
      <c r="F978" s="170" t="s">
        <v>2034</v>
      </c>
      <c r="G978" s="182">
        <v>42058</v>
      </c>
      <c r="H978" s="181" t="s">
        <v>41</v>
      </c>
      <c r="I978" s="181" t="s">
        <v>2035</v>
      </c>
      <c r="J978" s="181" t="s">
        <v>2036</v>
      </c>
      <c r="K978" s="170" t="s">
        <v>16</v>
      </c>
      <c r="L978" s="190">
        <v>9236.94</v>
      </c>
    </row>
    <row r="979" spans="1:12" s="139" customFormat="1" ht="21.75" customHeight="1" x14ac:dyDescent="0.2">
      <c r="A979" s="169" t="s">
        <v>2032</v>
      </c>
      <c r="B979" s="181" t="s">
        <v>35</v>
      </c>
      <c r="C979" s="181" t="s">
        <v>1571</v>
      </c>
      <c r="D979" s="181" t="s">
        <v>2024</v>
      </c>
      <c r="E979" s="170" t="s">
        <v>3602</v>
      </c>
      <c r="F979" s="170" t="s">
        <v>2034</v>
      </c>
      <c r="G979" s="182">
        <v>42058</v>
      </c>
      <c r="H979" s="181" t="s">
        <v>41</v>
      </c>
      <c r="I979" s="181" t="s">
        <v>2025</v>
      </c>
      <c r="J979" s="181" t="s">
        <v>2037</v>
      </c>
      <c r="K979" s="170" t="s">
        <v>16</v>
      </c>
      <c r="L979" s="190">
        <v>150</v>
      </c>
    </row>
    <row r="980" spans="1:12" s="139" customFormat="1" ht="21.75" customHeight="1" x14ac:dyDescent="0.2">
      <c r="A980" s="169" t="s">
        <v>2032</v>
      </c>
      <c r="B980" s="181" t="s">
        <v>35</v>
      </c>
      <c r="C980" s="181" t="s">
        <v>52</v>
      </c>
      <c r="D980" s="181" t="s">
        <v>2038</v>
      </c>
      <c r="E980" s="170" t="s">
        <v>3602</v>
      </c>
      <c r="F980" s="170" t="s">
        <v>2034</v>
      </c>
      <c r="G980" s="182">
        <v>42058</v>
      </c>
      <c r="H980" s="181" t="s">
        <v>41</v>
      </c>
      <c r="I980" s="181" t="s">
        <v>2039</v>
      </c>
      <c r="J980" s="181">
        <v>440003700</v>
      </c>
      <c r="K980" s="170" t="s">
        <v>16</v>
      </c>
      <c r="L980" s="190">
        <v>150</v>
      </c>
    </row>
    <row r="981" spans="1:12" s="139" customFormat="1" ht="21.75" customHeight="1" x14ac:dyDescent="0.2">
      <c r="A981" s="169"/>
      <c r="B981" s="181" t="s">
        <v>35</v>
      </c>
      <c r="C981" s="181" t="s">
        <v>2040</v>
      </c>
      <c r="D981" s="181"/>
      <c r="E981" s="170"/>
      <c r="F981" s="170">
        <v>375</v>
      </c>
      <c r="G981" s="182">
        <v>42068</v>
      </c>
      <c r="H981" s="181"/>
      <c r="I981" s="181"/>
      <c r="J981" s="181"/>
      <c r="K981" s="170"/>
      <c r="L981" s="190">
        <v>4060</v>
      </c>
    </row>
    <row r="982" spans="1:12" s="139" customFormat="1" ht="21.75" customHeight="1" x14ac:dyDescent="0.2">
      <c r="A982" s="169" t="s">
        <v>202</v>
      </c>
      <c r="B982" s="181" t="s">
        <v>1907</v>
      </c>
      <c r="C982" s="181" t="s">
        <v>2063</v>
      </c>
      <c r="D982" s="181"/>
      <c r="E982" s="170" t="s">
        <v>1749</v>
      </c>
      <c r="F982" s="170">
        <v>338</v>
      </c>
      <c r="G982" s="182">
        <v>42115</v>
      </c>
      <c r="H982" s="181"/>
      <c r="I982" s="181"/>
      <c r="J982" s="181" t="s">
        <v>15</v>
      </c>
      <c r="K982" s="170" t="s">
        <v>16</v>
      </c>
      <c r="L982" s="190">
        <v>88500</v>
      </c>
    </row>
    <row r="983" spans="1:12" s="139" customFormat="1" ht="21.75" customHeight="1" x14ac:dyDescent="0.2">
      <c r="A983" s="169" t="s">
        <v>202</v>
      </c>
      <c r="B983" s="181" t="s">
        <v>35</v>
      </c>
      <c r="C983" s="181" t="s">
        <v>511</v>
      </c>
      <c r="D983" s="181"/>
      <c r="E983" s="170" t="s">
        <v>1749</v>
      </c>
      <c r="F983" s="170">
        <v>338</v>
      </c>
      <c r="G983" s="182">
        <v>42115</v>
      </c>
      <c r="H983" s="181"/>
      <c r="I983" s="181"/>
      <c r="J983" s="181" t="s">
        <v>15</v>
      </c>
      <c r="K983" s="170" t="s">
        <v>16</v>
      </c>
      <c r="L983" s="190">
        <v>15350</v>
      </c>
    </row>
    <row r="984" spans="1:12" s="139" customFormat="1" ht="21.75" customHeight="1" x14ac:dyDescent="0.2">
      <c r="A984" s="169" t="s">
        <v>202</v>
      </c>
      <c r="B984" s="181" t="s">
        <v>35</v>
      </c>
      <c r="C984" s="181" t="s">
        <v>511</v>
      </c>
      <c r="D984" s="181"/>
      <c r="E984" s="170" t="s">
        <v>1749</v>
      </c>
      <c r="F984" s="170">
        <v>338</v>
      </c>
      <c r="G984" s="182">
        <v>42115</v>
      </c>
      <c r="H984" s="181"/>
      <c r="I984" s="181"/>
      <c r="J984" s="181" t="s">
        <v>15</v>
      </c>
      <c r="K984" s="170" t="s">
        <v>16</v>
      </c>
      <c r="L984" s="190">
        <v>15350</v>
      </c>
    </row>
    <row r="985" spans="1:12" s="139" customFormat="1" ht="21.75" customHeight="1" x14ac:dyDescent="0.2">
      <c r="A985" s="169" t="s">
        <v>202</v>
      </c>
      <c r="B985" s="181" t="s">
        <v>35</v>
      </c>
      <c r="C985" s="181" t="s">
        <v>511</v>
      </c>
      <c r="D985" s="181"/>
      <c r="E985" s="170" t="s">
        <v>1749</v>
      </c>
      <c r="F985" s="170">
        <v>338</v>
      </c>
      <c r="G985" s="182">
        <v>42115</v>
      </c>
      <c r="H985" s="181"/>
      <c r="I985" s="181"/>
      <c r="J985" s="181" t="s">
        <v>15</v>
      </c>
      <c r="K985" s="170" t="s">
        <v>16</v>
      </c>
      <c r="L985" s="190">
        <v>15350</v>
      </c>
    </row>
    <row r="986" spans="1:12" s="139" customFormat="1" ht="21.75" customHeight="1" x14ac:dyDescent="0.2">
      <c r="A986" s="169" t="s">
        <v>202</v>
      </c>
      <c r="B986" s="181" t="s">
        <v>35</v>
      </c>
      <c r="C986" s="181" t="s">
        <v>511</v>
      </c>
      <c r="D986" s="181"/>
      <c r="E986" s="170" t="s">
        <v>1749</v>
      </c>
      <c r="F986" s="170">
        <v>338</v>
      </c>
      <c r="G986" s="182">
        <v>42115</v>
      </c>
      <c r="H986" s="181"/>
      <c r="I986" s="181"/>
      <c r="J986" s="181" t="s">
        <v>15</v>
      </c>
      <c r="K986" s="170" t="s">
        <v>16</v>
      </c>
      <c r="L986" s="190">
        <v>15350</v>
      </c>
    </row>
    <row r="987" spans="1:12" s="139" customFormat="1" ht="21.75" customHeight="1" x14ac:dyDescent="0.2">
      <c r="A987" s="169" t="s">
        <v>202</v>
      </c>
      <c r="B987" s="181" t="s">
        <v>35</v>
      </c>
      <c r="C987" s="181" t="s">
        <v>511</v>
      </c>
      <c r="D987" s="181"/>
      <c r="E987" s="170" t="s">
        <v>1749</v>
      </c>
      <c r="F987" s="170">
        <v>338</v>
      </c>
      <c r="G987" s="182">
        <v>42115</v>
      </c>
      <c r="H987" s="181"/>
      <c r="I987" s="181"/>
      <c r="J987" s="181" t="s">
        <v>15</v>
      </c>
      <c r="K987" s="170" t="s">
        <v>16</v>
      </c>
      <c r="L987" s="190">
        <v>15350</v>
      </c>
    </row>
    <row r="988" spans="1:12" s="139" customFormat="1" ht="21.75" customHeight="1" x14ac:dyDescent="0.2">
      <c r="A988" s="169" t="s">
        <v>202</v>
      </c>
      <c r="B988" s="181" t="s">
        <v>35</v>
      </c>
      <c r="C988" s="181" t="s">
        <v>511</v>
      </c>
      <c r="D988" s="181"/>
      <c r="E988" s="170" t="s">
        <v>1749</v>
      </c>
      <c r="F988" s="170">
        <v>338</v>
      </c>
      <c r="G988" s="182">
        <v>42115</v>
      </c>
      <c r="H988" s="181"/>
      <c r="I988" s="181"/>
      <c r="J988" s="181" t="s">
        <v>15</v>
      </c>
      <c r="K988" s="170" t="s">
        <v>16</v>
      </c>
      <c r="L988" s="190">
        <v>15350</v>
      </c>
    </row>
    <row r="989" spans="1:12" s="139" customFormat="1" ht="21.75" customHeight="1" x14ac:dyDescent="0.2">
      <c r="A989" s="169" t="s">
        <v>202</v>
      </c>
      <c r="B989" s="181" t="s">
        <v>35</v>
      </c>
      <c r="C989" s="181" t="s">
        <v>511</v>
      </c>
      <c r="D989" s="181"/>
      <c r="E989" s="170" t="s">
        <v>1749</v>
      </c>
      <c r="F989" s="170">
        <v>338</v>
      </c>
      <c r="G989" s="182">
        <v>42115</v>
      </c>
      <c r="H989" s="181"/>
      <c r="I989" s="181"/>
      <c r="J989" s="181" t="s">
        <v>15</v>
      </c>
      <c r="K989" s="170" t="s">
        <v>16</v>
      </c>
      <c r="L989" s="190">
        <v>15350</v>
      </c>
    </row>
    <row r="990" spans="1:12" s="139" customFormat="1" ht="21.75" customHeight="1" x14ac:dyDescent="0.2">
      <c r="A990" s="169" t="s">
        <v>202</v>
      </c>
      <c r="B990" s="181" t="s">
        <v>35</v>
      </c>
      <c r="C990" s="181" t="s">
        <v>511</v>
      </c>
      <c r="D990" s="181"/>
      <c r="E990" s="170" t="s">
        <v>1749</v>
      </c>
      <c r="F990" s="170">
        <v>338</v>
      </c>
      <c r="G990" s="182">
        <v>42115</v>
      </c>
      <c r="H990" s="181"/>
      <c r="I990" s="181"/>
      <c r="J990" s="181" t="s">
        <v>15</v>
      </c>
      <c r="K990" s="170" t="s">
        <v>16</v>
      </c>
      <c r="L990" s="190">
        <v>15350</v>
      </c>
    </row>
    <row r="991" spans="1:12" s="139" customFormat="1" ht="21.75" customHeight="1" x14ac:dyDescent="0.2">
      <c r="A991" s="169" t="s">
        <v>202</v>
      </c>
      <c r="B991" s="181" t="s">
        <v>35</v>
      </c>
      <c r="C991" s="181" t="s">
        <v>511</v>
      </c>
      <c r="D991" s="181"/>
      <c r="E991" s="170" t="s">
        <v>1749</v>
      </c>
      <c r="F991" s="170">
        <v>338</v>
      </c>
      <c r="G991" s="182">
        <v>42115</v>
      </c>
      <c r="H991" s="181"/>
      <c r="I991" s="181"/>
      <c r="J991" s="181" t="s">
        <v>15</v>
      </c>
      <c r="K991" s="170" t="s">
        <v>16</v>
      </c>
      <c r="L991" s="190">
        <v>16150</v>
      </c>
    </row>
    <row r="992" spans="1:12" s="139" customFormat="1" ht="21.75" customHeight="1" x14ac:dyDescent="0.2">
      <c r="A992" s="169" t="s">
        <v>202</v>
      </c>
      <c r="B992" s="170" t="s">
        <v>2243</v>
      </c>
      <c r="C992" s="181" t="s">
        <v>110</v>
      </c>
      <c r="D992" s="181"/>
      <c r="E992" s="170" t="s">
        <v>1749</v>
      </c>
      <c r="F992" s="170">
        <v>338</v>
      </c>
      <c r="G992" s="182">
        <v>42115</v>
      </c>
      <c r="H992" s="181"/>
      <c r="I992" s="181"/>
      <c r="J992" s="181" t="s">
        <v>15</v>
      </c>
      <c r="K992" s="170" t="s">
        <v>16</v>
      </c>
      <c r="L992" s="190">
        <v>15950</v>
      </c>
    </row>
    <row r="993" spans="1:12" s="139" customFormat="1" ht="21.75" customHeight="1" x14ac:dyDescent="0.2">
      <c r="A993" s="169" t="s">
        <v>202</v>
      </c>
      <c r="B993" s="174" t="s">
        <v>61</v>
      </c>
      <c r="C993" s="174" t="s">
        <v>641</v>
      </c>
      <c r="D993" s="171" t="s">
        <v>2881</v>
      </c>
      <c r="E993" s="171" t="s">
        <v>2813</v>
      </c>
      <c r="F993" s="174">
        <v>11889</v>
      </c>
      <c r="G993" s="175">
        <v>42681</v>
      </c>
      <c r="H993" s="171" t="s">
        <v>1065</v>
      </c>
      <c r="I993" s="176" t="s">
        <v>2882</v>
      </c>
      <c r="J993" s="174" t="s">
        <v>15</v>
      </c>
      <c r="K993" s="174" t="s">
        <v>16</v>
      </c>
      <c r="L993" s="177">
        <f>3448.28*1.16</f>
        <v>4000.0048000000002</v>
      </c>
    </row>
    <row r="994" spans="1:12" s="139" customFormat="1" ht="21.75" customHeight="1" x14ac:dyDescent="0.2">
      <c r="A994" s="169" t="s">
        <v>202</v>
      </c>
      <c r="B994" s="174" t="s">
        <v>61</v>
      </c>
      <c r="C994" s="174" t="s">
        <v>616</v>
      </c>
      <c r="D994" s="171" t="s">
        <v>2883</v>
      </c>
      <c r="E994" s="171" t="s">
        <v>2813</v>
      </c>
      <c r="F994" s="174">
        <v>11889</v>
      </c>
      <c r="G994" s="175">
        <v>42681</v>
      </c>
      <c r="H994" s="171" t="s">
        <v>2884</v>
      </c>
      <c r="I994" s="176" t="s">
        <v>460</v>
      </c>
      <c r="J994" s="174" t="s">
        <v>15</v>
      </c>
      <c r="K994" s="174" t="s">
        <v>16</v>
      </c>
      <c r="L994" s="177">
        <f>1724.14*1.16</f>
        <v>2000.0024000000001</v>
      </c>
    </row>
    <row r="995" spans="1:12" s="139" customFormat="1" ht="21.75" customHeight="1" x14ac:dyDescent="0.2">
      <c r="A995" s="169" t="s">
        <v>202</v>
      </c>
      <c r="B995" s="174" t="s">
        <v>35</v>
      </c>
      <c r="C995" s="174" t="s">
        <v>2885</v>
      </c>
      <c r="D995" s="171" t="s">
        <v>2886</v>
      </c>
      <c r="E995" s="171" t="s">
        <v>2813</v>
      </c>
      <c r="F995" s="174">
        <v>11888</v>
      </c>
      <c r="G995" s="175">
        <v>42681</v>
      </c>
      <c r="H995" s="171" t="s">
        <v>139</v>
      </c>
      <c r="I995" s="176" t="s">
        <v>592</v>
      </c>
      <c r="J995" s="174" t="s">
        <v>2887</v>
      </c>
      <c r="K995" s="174" t="s">
        <v>16</v>
      </c>
      <c r="L995" s="177">
        <v>5500</v>
      </c>
    </row>
    <row r="996" spans="1:12" s="139" customFormat="1" ht="21.75" customHeight="1" x14ac:dyDescent="0.2">
      <c r="A996" s="169" t="s">
        <v>202</v>
      </c>
      <c r="B996" s="174" t="s">
        <v>35</v>
      </c>
      <c r="C996" s="174" t="s">
        <v>1768</v>
      </c>
      <c r="D996" s="171" t="s">
        <v>723</v>
      </c>
      <c r="E996" s="171" t="s">
        <v>2813</v>
      </c>
      <c r="F996" s="174">
        <f>+F995</f>
        <v>11888</v>
      </c>
      <c r="G996" s="175">
        <f>+G995</f>
        <v>42681</v>
      </c>
      <c r="H996" s="171" t="s">
        <v>93</v>
      </c>
      <c r="I996" s="176" t="s">
        <v>2888</v>
      </c>
      <c r="J996" s="174" t="s">
        <v>2889</v>
      </c>
      <c r="K996" s="174" t="s">
        <v>16</v>
      </c>
      <c r="L996" s="177">
        <v>20000</v>
      </c>
    </row>
    <row r="997" spans="1:12" s="139" customFormat="1" ht="21.75" customHeight="1" x14ac:dyDescent="0.2">
      <c r="A997" s="169" t="s">
        <v>202</v>
      </c>
      <c r="B997" s="174" t="s">
        <v>35</v>
      </c>
      <c r="C997" s="174" t="s">
        <v>1768</v>
      </c>
      <c r="D997" s="171" t="s">
        <v>2677</v>
      </c>
      <c r="E997" s="171" t="s">
        <v>2813</v>
      </c>
      <c r="F997" s="174">
        <f>+F996</f>
        <v>11888</v>
      </c>
      <c r="G997" s="175">
        <f>+G996</f>
        <v>42681</v>
      </c>
      <c r="H997" s="171" t="s">
        <v>93</v>
      </c>
      <c r="I997" s="176" t="s">
        <v>2888</v>
      </c>
      <c r="J997" s="174" t="s">
        <v>2890</v>
      </c>
      <c r="K997" s="174" t="s">
        <v>16</v>
      </c>
      <c r="L997" s="177">
        <v>20000</v>
      </c>
    </row>
    <row r="998" spans="1:12" s="154" customFormat="1" ht="21.75" customHeight="1" x14ac:dyDescent="0.25">
      <c r="A998" s="176" t="s">
        <v>2891</v>
      </c>
      <c r="B998" s="174" t="s">
        <v>35</v>
      </c>
      <c r="C998" s="174" t="s">
        <v>2072</v>
      </c>
      <c r="D998" s="171" t="s">
        <v>2892</v>
      </c>
      <c r="E998" s="171" t="s">
        <v>3566</v>
      </c>
      <c r="F998" s="174">
        <v>11916</v>
      </c>
      <c r="G998" s="175">
        <v>42702</v>
      </c>
      <c r="H998" s="171" t="s">
        <v>212</v>
      </c>
      <c r="I998" s="176" t="s">
        <v>2893</v>
      </c>
      <c r="J998" s="174" t="s">
        <v>2894</v>
      </c>
      <c r="K998" s="174" t="s">
        <v>16</v>
      </c>
      <c r="L998" s="177">
        <f>2898*1.16</f>
        <v>3361.68</v>
      </c>
    </row>
    <row r="999" spans="1:12" s="154" customFormat="1" ht="21.75" customHeight="1" x14ac:dyDescent="0.25">
      <c r="A999" s="169" t="s">
        <v>250</v>
      </c>
      <c r="B999" s="181" t="s">
        <v>35</v>
      </c>
      <c r="C999" s="181" t="s">
        <v>511</v>
      </c>
      <c r="D999" s="181"/>
      <c r="E999" s="170" t="s">
        <v>3155</v>
      </c>
      <c r="F999" s="170" t="s">
        <v>2064</v>
      </c>
      <c r="G999" s="182">
        <v>42103</v>
      </c>
      <c r="H999" s="181"/>
      <c r="I999" s="181"/>
      <c r="J999" s="181" t="s">
        <v>15</v>
      </c>
      <c r="K999" s="170" t="s">
        <v>16</v>
      </c>
      <c r="L999" s="190">
        <v>8253.16</v>
      </c>
    </row>
    <row r="1000" spans="1:12" s="154" customFormat="1" ht="21.75" customHeight="1" x14ac:dyDescent="0.25">
      <c r="A1000" s="169" t="s">
        <v>2065</v>
      </c>
      <c r="B1000" s="170" t="s">
        <v>35</v>
      </c>
      <c r="C1000" s="181" t="s">
        <v>36</v>
      </c>
      <c r="D1000" s="181"/>
      <c r="E1000" s="181" t="s">
        <v>2066</v>
      </c>
      <c r="F1000" s="170" t="s">
        <v>2067</v>
      </c>
      <c r="G1000" s="182">
        <v>42012</v>
      </c>
      <c r="H1000" s="181"/>
      <c r="I1000" s="181"/>
      <c r="J1000" s="181" t="s">
        <v>15</v>
      </c>
      <c r="K1000" s="170" t="s">
        <v>16</v>
      </c>
      <c r="L1000" s="190">
        <v>4143.24</v>
      </c>
    </row>
    <row r="1001" spans="1:12" s="139" customFormat="1" ht="21.75" customHeight="1" x14ac:dyDescent="0.2">
      <c r="A1001" s="169" t="s">
        <v>2071</v>
      </c>
      <c r="B1001" s="170" t="s">
        <v>35</v>
      </c>
      <c r="C1001" s="181" t="s">
        <v>2072</v>
      </c>
      <c r="D1001" s="181"/>
      <c r="E1001" s="170" t="s">
        <v>2073</v>
      </c>
      <c r="F1001" s="170" t="s">
        <v>2074</v>
      </c>
      <c r="G1001" s="182">
        <v>42040</v>
      </c>
      <c r="H1001" s="181"/>
      <c r="I1001" s="181"/>
      <c r="J1001" s="181"/>
      <c r="K1001" s="170" t="s">
        <v>16</v>
      </c>
      <c r="L1001" s="190">
        <v>15599.99</v>
      </c>
    </row>
    <row r="1002" spans="1:12" s="139" customFormat="1" ht="21.75" customHeight="1" x14ac:dyDescent="0.2">
      <c r="A1002" s="169" t="s">
        <v>2071</v>
      </c>
      <c r="B1002" s="170" t="s">
        <v>35</v>
      </c>
      <c r="C1002" s="181" t="s">
        <v>2072</v>
      </c>
      <c r="D1002" s="181"/>
      <c r="E1002" s="170" t="s">
        <v>2075</v>
      </c>
      <c r="F1002" s="170" t="s">
        <v>2076</v>
      </c>
      <c r="G1002" s="182">
        <v>42040</v>
      </c>
      <c r="H1002" s="181"/>
      <c r="I1002" s="181"/>
      <c r="J1002" s="181"/>
      <c r="K1002" s="170" t="s">
        <v>16</v>
      </c>
      <c r="L1002" s="190">
        <v>15599.99</v>
      </c>
    </row>
    <row r="1003" spans="1:12" s="139" customFormat="1" ht="21.75" customHeight="1" x14ac:dyDescent="0.2">
      <c r="A1003" s="300" t="s">
        <v>3718</v>
      </c>
      <c r="B1003" s="296" t="s">
        <v>35</v>
      </c>
      <c r="C1003" s="300" t="s">
        <v>36</v>
      </c>
      <c r="D1003" s="300" t="s">
        <v>392</v>
      </c>
      <c r="E1003" s="300" t="s">
        <v>3719</v>
      </c>
      <c r="F1003" s="300">
        <v>765</v>
      </c>
      <c r="G1003" s="326">
        <v>42921</v>
      </c>
      <c r="H1003" s="300" t="s">
        <v>93</v>
      </c>
      <c r="I1003" s="300" t="s">
        <v>3720</v>
      </c>
      <c r="J1003" s="300" t="s">
        <v>3721</v>
      </c>
      <c r="K1003" s="300"/>
      <c r="L1003" s="298">
        <v>15311.999999999998</v>
      </c>
    </row>
    <row r="1004" spans="1:12" s="151" customFormat="1" ht="21.75" customHeight="1" x14ac:dyDescent="0.2">
      <c r="A1004" s="169" t="s">
        <v>573</v>
      </c>
      <c r="B1004" s="170" t="s">
        <v>35</v>
      </c>
      <c r="C1004" s="181" t="s">
        <v>1848</v>
      </c>
      <c r="D1004" s="181" t="s">
        <v>1986</v>
      </c>
      <c r="E1004" s="170" t="s">
        <v>1975</v>
      </c>
      <c r="F1004" s="170" t="s">
        <v>2077</v>
      </c>
      <c r="G1004" s="182">
        <v>42114</v>
      </c>
      <c r="H1004" s="181" t="s">
        <v>41</v>
      </c>
      <c r="I1004" s="181" t="s">
        <v>2078</v>
      </c>
      <c r="J1004" s="181" t="s">
        <v>2079</v>
      </c>
      <c r="K1004" s="170" t="s">
        <v>16</v>
      </c>
      <c r="L1004" s="190">
        <v>150</v>
      </c>
    </row>
    <row r="1005" spans="1:12" s="152" customFormat="1" ht="21.75" customHeight="1" x14ac:dyDescent="0.2">
      <c r="A1005" s="169" t="s">
        <v>573</v>
      </c>
      <c r="B1005" s="170" t="s">
        <v>35</v>
      </c>
      <c r="C1005" s="181" t="s">
        <v>48</v>
      </c>
      <c r="D1005" s="181" t="s">
        <v>2080</v>
      </c>
      <c r="E1005" s="170" t="s">
        <v>1975</v>
      </c>
      <c r="F1005" s="170" t="s">
        <v>2077</v>
      </c>
      <c r="G1005" s="182">
        <v>42114</v>
      </c>
      <c r="H1005" s="181" t="s">
        <v>41</v>
      </c>
      <c r="I1005" s="181" t="s">
        <v>13</v>
      </c>
      <c r="J1005" s="181" t="s">
        <v>2081</v>
      </c>
      <c r="K1005" s="170" t="s">
        <v>16</v>
      </c>
      <c r="L1005" s="190">
        <v>150</v>
      </c>
    </row>
    <row r="1006" spans="1:12" s="152" customFormat="1" ht="21.75" customHeight="1" x14ac:dyDescent="0.2">
      <c r="A1006" s="169" t="s">
        <v>573</v>
      </c>
      <c r="B1006" s="170" t="s">
        <v>35</v>
      </c>
      <c r="C1006" s="181" t="s">
        <v>116</v>
      </c>
      <c r="D1006" s="181" t="s">
        <v>2082</v>
      </c>
      <c r="E1006" s="170" t="s">
        <v>1975</v>
      </c>
      <c r="F1006" s="170" t="s">
        <v>2077</v>
      </c>
      <c r="G1006" s="182">
        <v>42114</v>
      </c>
      <c r="H1006" s="181" t="s">
        <v>41</v>
      </c>
      <c r="I1006" s="181" t="s">
        <v>2083</v>
      </c>
      <c r="J1006" s="181" t="s">
        <v>2084</v>
      </c>
      <c r="K1006" s="170" t="s">
        <v>16</v>
      </c>
      <c r="L1006" s="190">
        <v>8601.14</v>
      </c>
    </row>
    <row r="1007" spans="1:12" s="152" customFormat="1" ht="21.75" customHeight="1" x14ac:dyDescent="0.2">
      <c r="A1007" s="169"/>
      <c r="B1007" s="170" t="s">
        <v>35</v>
      </c>
      <c r="C1007" s="181" t="s">
        <v>36</v>
      </c>
      <c r="D1007" s="181"/>
      <c r="E1007" s="170" t="s">
        <v>2085</v>
      </c>
      <c r="F1007" s="170" t="s">
        <v>2086</v>
      </c>
      <c r="G1007" s="182">
        <v>42103</v>
      </c>
      <c r="H1007" s="181" t="s">
        <v>139</v>
      </c>
      <c r="I1007" s="181"/>
      <c r="J1007" s="181"/>
      <c r="K1007" s="170" t="s">
        <v>16</v>
      </c>
      <c r="L1007" s="190">
        <v>4143.24</v>
      </c>
    </row>
    <row r="1008" spans="1:12" s="152" customFormat="1" ht="21.75" customHeight="1" x14ac:dyDescent="0.2">
      <c r="A1008" s="169" t="s">
        <v>250</v>
      </c>
      <c r="B1008" s="170" t="s">
        <v>35</v>
      </c>
      <c r="C1008" s="181" t="s">
        <v>44</v>
      </c>
      <c r="D1008" s="181" t="s">
        <v>2087</v>
      </c>
      <c r="E1008" s="170" t="s">
        <v>3155</v>
      </c>
      <c r="F1008" s="170" t="s">
        <v>2088</v>
      </c>
      <c r="G1008" s="182">
        <v>42114</v>
      </c>
      <c r="H1008" s="181" t="s">
        <v>41</v>
      </c>
      <c r="I1008" s="181" t="s">
        <v>2089</v>
      </c>
      <c r="J1008" s="181">
        <v>8789957029</v>
      </c>
      <c r="K1008" s="170" t="s">
        <v>16</v>
      </c>
      <c r="L1008" s="190">
        <v>3966.58</v>
      </c>
    </row>
    <row r="1009" spans="1:12" s="152" customFormat="1" ht="21.75" customHeight="1" x14ac:dyDescent="0.2">
      <c r="A1009" s="169" t="s">
        <v>250</v>
      </c>
      <c r="B1009" s="170" t="s">
        <v>35</v>
      </c>
      <c r="C1009" s="181" t="s">
        <v>39</v>
      </c>
      <c r="D1009" s="181" t="s">
        <v>2090</v>
      </c>
      <c r="E1009" s="170" t="s">
        <v>3155</v>
      </c>
      <c r="F1009" s="170" t="s">
        <v>2088</v>
      </c>
      <c r="G1009" s="182">
        <v>42114</v>
      </c>
      <c r="H1009" s="181" t="s">
        <v>41</v>
      </c>
      <c r="I1009" s="181" t="s">
        <v>2089</v>
      </c>
      <c r="J1009" s="181" t="s">
        <v>2091</v>
      </c>
      <c r="K1009" s="170" t="s">
        <v>16</v>
      </c>
      <c r="L1009" s="190">
        <v>3986.58</v>
      </c>
    </row>
    <row r="1010" spans="1:12" s="152" customFormat="1" ht="21.75" customHeight="1" x14ac:dyDescent="0.2">
      <c r="A1010" s="169" t="s">
        <v>250</v>
      </c>
      <c r="B1010" s="170" t="s">
        <v>35</v>
      </c>
      <c r="C1010" s="181" t="s">
        <v>48</v>
      </c>
      <c r="D1010" s="181" t="s">
        <v>2092</v>
      </c>
      <c r="E1010" s="170" t="s">
        <v>3155</v>
      </c>
      <c r="F1010" s="170" t="s">
        <v>2088</v>
      </c>
      <c r="G1010" s="182">
        <v>42114</v>
      </c>
      <c r="H1010" s="181" t="s">
        <v>41</v>
      </c>
      <c r="I1010" s="181" t="s">
        <v>2093</v>
      </c>
      <c r="J1010" s="181" t="s">
        <v>2094</v>
      </c>
      <c r="K1010" s="170" t="s">
        <v>16</v>
      </c>
      <c r="L1010" s="190">
        <v>150</v>
      </c>
    </row>
    <row r="1011" spans="1:12" s="139" customFormat="1" ht="21.75" customHeight="1" x14ac:dyDescent="0.2">
      <c r="A1011" s="169" t="s">
        <v>250</v>
      </c>
      <c r="B1011" s="170" t="s">
        <v>35</v>
      </c>
      <c r="C1011" s="181" t="s">
        <v>1848</v>
      </c>
      <c r="D1011" s="181" t="s">
        <v>2095</v>
      </c>
      <c r="E1011" s="170" t="s">
        <v>3155</v>
      </c>
      <c r="F1011" s="170" t="s">
        <v>2088</v>
      </c>
      <c r="G1011" s="182">
        <v>42114</v>
      </c>
      <c r="H1011" s="181" t="s">
        <v>41</v>
      </c>
      <c r="I1011" s="181" t="s">
        <v>2096</v>
      </c>
      <c r="J1011" s="181" t="s">
        <v>1880</v>
      </c>
      <c r="K1011" s="170" t="s">
        <v>16</v>
      </c>
      <c r="L1011" s="190">
        <v>150</v>
      </c>
    </row>
    <row r="1012" spans="1:12" s="139" customFormat="1" ht="21.75" customHeight="1" x14ac:dyDescent="0.2">
      <c r="A1012" s="169" t="s">
        <v>250</v>
      </c>
      <c r="B1012" s="170" t="s">
        <v>35</v>
      </c>
      <c r="C1012" s="181" t="s">
        <v>511</v>
      </c>
      <c r="D1012" s="181"/>
      <c r="E1012" s="170" t="s">
        <v>3155</v>
      </c>
      <c r="F1012" s="170" t="s">
        <v>2097</v>
      </c>
      <c r="G1012" s="182">
        <v>42114</v>
      </c>
      <c r="H1012" s="181"/>
      <c r="I1012" s="181"/>
      <c r="J1012" s="181"/>
      <c r="K1012" s="170" t="s">
        <v>16</v>
      </c>
      <c r="L1012" s="190">
        <v>8253.16</v>
      </c>
    </row>
    <row r="1013" spans="1:12" s="139" customFormat="1" ht="21.75" customHeight="1" x14ac:dyDescent="0.2">
      <c r="A1013" s="169" t="s">
        <v>573</v>
      </c>
      <c r="B1013" s="170" t="s">
        <v>35</v>
      </c>
      <c r="C1013" s="181" t="s">
        <v>116</v>
      </c>
      <c r="D1013" s="181" t="s">
        <v>1989</v>
      </c>
      <c r="E1013" s="170" t="s">
        <v>2098</v>
      </c>
      <c r="F1013" s="170" t="s">
        <v>2099</v>
      </c>
      <c r="G1013" s="182">
        <v>42108</v>
      </c>
      <c r="H1013" s="181" t="s">
        <v>41</v>
      </c>
      <c r="I1013" s="181" t="s">
        <v>2035</v>
      </c>
      <c r="J1013" s="181" t="s">
        <v>2100</v>
      </c>
      <c r="K1013" s="170" t="s">
        <v>16</v>
      </c>
      <c r="L1013" s="190">
        <v>8736.14</v>
      </c>
    </row>
    <row r="1014" spans="1:12" s="139" customFormat="1" ht="21.75" customHeight="1" x14ac:dyDescent="0.2">
      <c r="A1014" s="169" t="s">
        <v>573</v>
      </c>
      <c r="B1014" s="170" t="s">
        <v>35</v>
      </c>
      <c r="C1014" s="181" t="s">
        <v>1571</v>
      </c>
      <c r="D1014" s="181" t="s">
        <v>2101</v>
      </c>
      <c r="E1014" s="170" t="s">
        <v>2098</v>
      </c>
      <c r="F1014" s="170" t="s">
        <v>2099</v>
      </c>
      <c r="G1014" s="182">
        <v>42108</v>
      </c>
      <c r="H1014" s="181" t="s">
        <v>41</v>
      </c>
      <c r="I1014" s="181" t="s">
        <v>2102</v>
      </c>
      <c r="J1014" s="181" t="s">
        <v>2103</v>
      </c>
      <c r="K1014" s="170" t="s">
        <v>16</v>
      </c>
      <c r="L1014" s="190">
        <v>150</v>
      </c>
    </row>
    <row r="1015" spans="1:12" s="139" customFormat="1" ht="21.75" customHeight="1" x14ac:dyDescent="0.2">
      <c r="A1015" s="169" t="s">
        <v>573</v>
      </c>
      <c r="B1015" s="170" t="s">
        <v>35</v>
      </c>
      <c r="C1015" s="181" t="s">
        <v>1848</v>
      </c>
      <c r="D1015" s="181" t="s">
        <v>2104</v>
      </c>
      <c r="E1015" s="170" t="s">
        <v>2098</v>
      </c>
      <c r="F1015" s="170" t="s">
        <v>2099</v>
      </c>
      <c r="G1015" s="182">
        <v>42108</v>
      </c>
      <c r="H1015" s="181" t="s">
        <v>41</v>
      </c>
      <c r="I1015" s="181" t="s">
        <v>2078</v>
      </c>
      <c r="J1015" s="181" t="s">
        <v>2105</v>
      </c>
      <c r="K1015" s="170" t="s">
        <v>16</v>
      </c>
      <c r="L1015" s="190">
        <v>15</v>
      </c>
    </row>
    <row r="1016" spans="1:12" s="139" customFormat="1" ht="21.75" customHeight="1" x14ac:dyDescent="0.2">
      <c r="A1016" s="169" t="s">
        <v>3481</v>
      </c>
      <c r="B1016" s="170" t="s">
        <v>35</v>
      </c>
      <c r="C1016" s="181" t="s">
        <v>511</v>
      </c>
      <c r="D1016" s="170"/>
      <c r="E1016" s="170" t="s">
        <v>2714</v>
      </c>
      <c r="F1016" s="170" t="s">
        <v>2108</v>
      </c>
      <c r="G1016" s="182">
        <v>42122</v>
      </c>
      <c r="H1016" s="181"/>
      <c r="I1016" s="181"/>
      <c r="J1016" s="170"/>
      <c r="K1016" s="170" t="s">
        <v>16</v>
      </c>
      <c r="L1016" s="190">
        <v>8286.48</v>
      </c>
    </row>
    <row r="1017" spans="1:12" s="150" customFormat="1" ht="21.75" customHeight="1" x14ac:dyDescent="0.2">
      <c r="A1017" s="169" t="s">
        <v>3481</v>
      </c>
      <c r="B1017" s="170" t="s">
        <v>35</v>
      </c>
      <c r="C1017" s="181" t="s">
        <v>511</v>
      </c>
      <c r="D1017" s="181" t="s">
        <v>2346</v>
      </c>
      <c r="E1017" s="170" t="s">
        <v>2017</v>
      </c>
      <c r="F1017" s="170" t="s">
        <v>3640</v>
      </c>
      <c r="G1017" s="182">
        <v>42122</v>
      </c>
      <c r="H1017" s="181"/>
      <c r="I1017" s="181">
        <v>1760054009293</v>
      </c>
      <c r="J1017" s="181" t="s">
        <v>3612</v>
      </c>
      <c r="K1017" s="170" t="s">
        <v>16</v>
      </c>
      <c r="L1017" s="190">
        <v>14900.42</v>
      </c>
    </row>
    <row r="1018" spans="1:12" s="150" customFormat="1" ht="21.75" customHeight="1" x14ac:dyDescent="0.2">
      <c r="A1018" s="169" t="s">
        <v>3481</v>
      </c>
      <c r="B1018" s="170" t="s">
        <v>35</v>
      </c>
      <c r="C1018" s="181" t="s">
        <v>36</v>
      </c>
      <c r="D1018" s="181" t="s">
        <v>2721</v>
      </c>
      <c r="E1018" s="170" t="s">
        <v>2017</v>
      </c>
      <c r="F1018" s="170" t="s">
        <v>2109</v>
      </c>
      <c r="G1018" s="182">
        <v>42122</v>
      </c>
      <c r="H1018" s="181"/>
      <c r="I1018" s="181"/>
      <c r="J1018" s="181"/>
      <c r="K1018" s="170" t="s">
        <v>16</v>
      </c>
      <c r="L1018" s="190">
        <v>4143.25</v>
      </c>
    </row>
    <row r="1019" spans="1:12" s="150" customFormat="1" ht="21.75" customHeight="1" x14ac:dyDescent="0.2">
      <c r="A1019" s="169" t="s">
        <v>3481</v>
      </c>
      <c r="B1019" s="170" t="s">
        <v>35</v>
      </c>
      <c r="C1019" s="181" t="s">
        <v>36</v>
      </c>
      <c r="D1019" s="181" t="s">
        <v>3613</v>
      </c>
      <c r="E1019" s="170" t="s">
        <v>2017</v>
      </c>
      <c r="F1019" s="170" t="s">
        <v>2109</v>
      </c>
      <c r="G1019" s="182">
        <v>42122</v>
      </c>
      <c r="H1019" s="181"/>
      <c r="I1019" s="181"/>
      <c r="J1019" s="181"/>
      <c r="K1019" s="170" t="s">
        <v>16</v>
      </c>
      <c r="L1019" s="190">
        <v>4143.24</v>
      </c>
    </row>
    <row r="1020" spans="1:12" s="150" customFormat="1" ht="21.75" customHeight="1" x14ac:dyDescent="0.2">
      <c r="A1020" s="169" t="s">
        <v>191</v>
      </c>
      <c r="B1020" s="170" t="s">
        <v>35</v>
      </c>
      <c r="C1020" s="181" t="s">
        <v>2110</v>
      </c>
      <c r="D1020" s="181" t="s">
        <v>2002</v>
      </c>
      <c r="E1020" s="170" t="s">
        <v>3159</v>
      </c>
      <c r="F1020" s="170" t="s">
        <v>2111</v>
      </c>
      <c r="G1020" s="182">
        <v>42122</v>
      </c>
      <c r="H1020" s="181" t="s">
        <v>41</v>
      </c>
      <c r="I1020" s="181" t="s">
        <v>2112</v>
      </c>
      <c r="J1020" s="181">
        <v>4420079463</v>
      </c>
      <c r="K1020" s="170" t="s">
        <v>16</v>
      </c>
      <c r="L1020" s="190">
        <v>8601.14</v>
      </c>
    </row>
    <row r="1021" spans="1:12" s="150" customFormat="1" ht="21.75" customHeight="1" x14ac:dyDescent="0.2">
      <c r="A1021" s="169" t="s">
        <v>191</v>
      </c>
      <c r="B1021" s="170" t="s">
        <v>35</v>
      </c>
      <c r="C1021" s="181" t="s">
        <v>1571</v>
      </c>
      <c r="D1021" s="181" t="s">
        <v>2113</v>
      </c>
      <c r="E1021" s="170" t="s">
        <v>3159</v>
      </c>
      <c r="F1021" s="170" t="s">
        <v>2111</v>
      </c>
      <c r="G1021" s="182">
        <v>42122</v>
      </c>
      <c r="H1021" s="181" t="s">
        <v>41</v>
      </c>
      <c r="I1021" s="181" t="s">
        <v>2114</v>
      </c>
      <c r="J1021" s="181" t="s">
        <v>2115</v>
      </c>
      <c r="K1021" s="170" t="s">
        <v>16</v>
      </c>
      <c r="L1021" s="190">
        <v>150.01</v>
      </c>
    </row>
    <row r="1022" spans="1:12" s="150" customFormat="1" ht="21.75" customHeight="1" x14ac:dyDescent="0.2">
      <c r="A1022" s="169" t="s">
        <v>191</v>
      </c>
      <c r="B1022" s="170" t="s">
        <v>35</v>
      </c>
      <c r="C1022" s="181" t="s">
        <v>1848</v>
      </c>
      <c r="D1022" s="181" t="s">
        <v>2116</v>
      </c>
      <c r="E1022" s="170" t="s">
        <v>3159</v>
      </c>
      <c r="F1022" s="170" t="s">
        <v>2111</v>
      </c>
      <c r="G1022" s="182">
        <v>42122</v>
      </c>
      <c r="H1022" s="181" t="s">
        <v>41</v>
      </c>
      <c r="I1022" s="181" t="s">
        <v>2117</v>
      </c>
      <c r="J1022" s="181">
        <v>4230932</v>
      </c>
      <c r="K1022" s="170" t="s">
        <v>16</v>
      </c>
      <c r="L1022" s="190">
        <v>150</v>
      </c>
    </row>
    <row r="1023" spans="1:12" s="150" customFormat="1" ht="21.75" customHeight="1" x14ac:dyDescent="0.2">
      <c r="A1023" s="169" t="s">
        <v>191</v>
      </c>
      <c r="B1023" s="170" t="s">
        <v>35</v>
      </c>
      <c r="C1023" s="181" t="s">
        <v>36</v>
      </c>
      <c r="D1023" s="181" t="s">
        <v>737</v>
      </c>
      <c r="E1023" s="170" t="s">
        <v>3159</v>
      </c>
      <c r="F1023" s="170" t="s">
        <v>2111</v>
      </c>
      <c r="G1023" s="182">
        <v>42122</v>
      </c>
      <c r="H1023" s="181" t="s">
        <v>139</v>
      </c>
      <c r="I1023" s="181" t="s">
        <v>1340</v>
      </c>
      <c r="J1023" s="181" t="s">
        <v>2118</v>
      </c>
      <c r="K1023" s="170" t="s">
        <v>16</v>
      </c>
      <c r="L1023" s="190">
        <v>4143.24</v>
      </c>
    </row>
    <row r="1024" spans="1:12" s="150" customFormat="1" ht="21.75" customHeight="1" x14ac:dyDescent="0.2">
      <c r="A1024" s="169" t="s">
        <v>3481</v>
      </c>
      <c r="B1024" s="170" t="s">
        <v>35</v>
      </c>
      <c r="C1024" s="181" t="s">
        <v>511</v>
      </c>
      <c r="D1024" s="181"/>
      <c r="E1024" s="170" t="s">
        <v>2017</v>
      </c>
      <c r="F1024" s="170" t="s">
        <v>2119</v>
      </c>
      <c r="G1024" s="182">
        <v>42122</v>
      </c>
      <c r="H1024" s="181"/>
      <c r="I1024" s="181"/>
      <c r="J1024" s="181"/>
      <c r="K1024" s="170" t="s">
        <v>16</v>
      </c>
      <c r="L1024" s="190">
        <v>14900.42</v>
      </c>
    </row>
    <row r="1025" spans="1:12" s="150" customFormat="1" ht="21.75" customHeight="1" x14ac:dyDescent="0.2">
      <c r="A1025" s="169" t="s">
        <v>3481</v>
      </c>
      <c r="B1025" s="170" t="s">
        <v>35</v>
      </c>
      <c r="C1025" s="181" t="s">
        <v>511</v>
      </c>
      <c r="D1025" s="181"/>
      <c r="E1025" s="170" t="s">
        <v>3614</v>
      </c>
      <c r="F1025" s="170" t="s">
        <v>2119</v>
      </c>
      <c r="G1025" s="182">
        <v>42122</v>
      </c>
      <c r="H1025" s="181"/>
      <c r="I1025" s="181"/>
      <c r="J1025" s="181"/>
      <c r="K1025" s="170" t="s">
        <v>16</v>
      </c>
      <c r="L1025" s="190">
        <v>14900.42</v>
      </c>
    </row>
    <row r="1026" spans="1:12" s="150" customFormat="1" ht="21.75" customHeight="1" x14ac:dyDescent="0.2">
      <c r="A1026" s="169" t="s">
        <v>288</v>
      </c>
      <c r="B1026" s="170" t="s">
        <v>35</v>
      </c>
      <c r="C1026" s="181" t="s">
        <v>44</v>
      </c>
      <c r="D1026" s="181" t="s">
        <v>2120</v>
      </c>
      <c r="E1026" s="170" t="s">
        <v>2121</v>
      </c>
      <c r="F1026" s="170" t="s">
        <v>2122</v>
      </c>
      <c r="G1026" s="182">
        <v>42131</v>
      </c>
      <c r="H1026" s="181" t="s">
        <v>93</v>
      </c>
      <c r="I1026" s="181" t="s">
        <v>2123</v>
      </c>
      <c r="J1026" s="181" t="s">
        <v>2124</v>
      </c>
      <c r="K1026" s="170" t="s">
        <v>16</v>
      </c>
      <c r="L1026" s="190">
        <v>10400.92</v>
      </c>
    </row>
    <row r="1027" spans="1:12" s="150" customFormat="1" ht="21.75" customHeight="1" x14ac:dyDescent="0.2">
      <c r="A1027" s="169" t="s">
        <v>288</v>
      </c>
      <c r="B1027" s="170" t="s">
        <v>35</v>
      </c>
      <c r="C1027" s="181" t="s">
        <v>39</v>
      </c>
      <c r="D1027" s="181" t="s">
        <v>2125</v>
      </c>
      <c r="E1027" s="170" t="s">
        <v>2121</v>
      </c>
      <c r="F1027" s="170" t="s">
        <v>2122</v>
      </c>
      <c r="G1027" s="182">
        <v>42131</v>
      </c>
      <c r="H1027" s="181" t="s">
        <v>93</v>
      </c>
      <c r="I1027" s="181" t="s">
        <v>2126</v>
      </c>
      <c r="J1027" s="181" t="s">
        <v>2127</v>
      </c>
      <c r="K1027" s="170" t="s">
        <v>16</v>
      </c>
      <c r="L1027" s="190">
        <v>10400.92</v>
      </c>
    </row>
    <row r="1028" spans="1:12" s="150" customFormat="1" ht="21.75" customHeight="1" x14ac:dyDescent="0.2">
      <c r="A1028" s="169" t="s">
        <v>288</v>
      </c>
      <c r="B1028" s="170" t="s">
        <v>35</v>
      </c>
      <c r="C1028" s="181" t="s">
        <v>48</v>
      </c>
      <c r="D1028" s="181" t="s">
        <v>2128</v>
      </c>
      <c r="E1028" s="170" t="s">
        <v>2121</v>
      </c>
      <c r="F1028" s="170" t="s">
        <v>2122</v>
      </c>
      <c r="G1028" s="182">
        <v>42131</v>
      </c>
      <c r="H1028" s="181" t="s">
        <v>93</v>
      </c>
      <c r="I1028" s="181" t="s">
        <v>2129</v>
      </c>
      <c r="J1028" s="181" t="s">
        <v>2130</v>
      </c>
      <c r="K1028" s="170" t="s">
        <v>16</v>
      </c>
      <c r="L1028" s="190">
        <v>150.01</v>
      </c>
    </row>
    <row r="1029" spans="1:12" s="139" customFormat="1" ht="21.75" customHeight="1" x14ac:dyDescent="0.2">
      <c r="A1029" s="169" t="s">
        <v>288</v>
      </c>
      <c r="B1029" s="170" t="s">
        <v>35</v>
      </c>
      <c r="C1029" s="181" t="s">
        <v>1848</v>
      </c>
      <c r="D1029" s="181" t="s">
        <v>2131</v>
      </c>
      <c r="E1029" s="170" t="s">
        <v>2121</v>
      </c>
      <c r="F1029" s="170" t="s">
        <v>2122</v>
      </c>
      <c r="G1029" s="182">
        <v>42131</v>
      </c>
      <c r="H1029" s="181" t="s">
        <v>93</v>
      </c>
      <c r="I1029" s="181" t="s">
        <v>13</v>
      </c>
      <c r="J1029" s="181" t="s">
        <v>2132</v>
      </c>
      <c r="K1029" s="170" t="s">
        <v>16</v>
      </c>
      <c r="L1029" s="190">
        <v>150</v>
      </c>
    </row>
    <row r="1030" spans="1:12" s="139" customFormat="1" ht="21.75" customHeight="1" x14ac:dyDescent="0.2">
      <c r="A1030" s="169" t="s">
        <v>288</v>
      </c>
      <c r="B1030" s="259" t="s">
        <v>35</v>
      </c>
      <c r="C1030" s="259" t="s">
        <v>36</v>
      </c>
      <c r="D1030" s="259" t="s">
        <v>2133</v>
      </c>
      <c r="E1030" s="170" t="s">
        <v>2121</v>
      </c>
      <c r="F1030" s="259">
        <v>11617</v>
      </c>
      <c r="G1030" s="260">
        <v>42481</v>
      </c>
      <c r="H1030" s="259" t="s">
        <v>2134</v>
      </c>
      <c r="I1030" s="259" t="s">
        <v>2135</v>
      </c>
      <c r="J1030" s="259" t="s">
        <v>2136</v>
      </c>
      <c r="K1030" s="259" t="s">
        <v>16</v>
      </c>
      <c r="L1030" s="261">
        <v>88500.02</v>
      </c>
    </row>
    <row r="1031" spans="1:12" s="155" customFormat="1" ht="21.75" customHeight="1" x14ac:dyDescent="0.25">
      <c r="A1031" s="169" t="s">
        <v>164</v>
      </c>
      <c r="B1031" s="170" t="s">
        <v>35</v>
      </c>
      <c r="C1031" s="181" t="s">
        <v>511</v>
      </c>
      <c r="D1031" s="181"/>
      <c r="E1031" s="170" t="s">
        <v>3158</v>
      </c>
      <c r="F1031" s="170" t="s">
        <v>2137</v>
      </c>
      <c r="G1031" s="182">
        <v>42142</v>
      </c>
      <c r="H1031" s="181"/>
      <c r="I1031" s="181"/>
      <c r="J1031" s="181"/>
      <c r="K1031" s="170" t="s">
        <v>16</v>
      </c>
      <c r="L1031" s="190">
        <v>9890</v>
      </c>
    </row>
    <row r="1032" spans="1:12" s="139" customFormat="1" ht="21.75" customHeight="1" x14ac:dyDescent="0.2">
      <c r="A1032" s="169" t="s">
        <v>208</v>
      </c>
      <c r="B1032" s="170" t="s">
        <v>35</v>
      </c>
      <c r="C1032" s="181" t="s">
        <v>511</v>
      </c>
      <c r="D1032" s="181"/>
      <c r="E1032" s="170" t="s">
        <v>1749</v>
      </c>
      <c r="F1032" s="170">
        <v>350</v>
      </c>
      <c r="G1032" s="182">
        <v>42146</v>
      </c>
      <c r="H1032" s="181"/>
      <c r="I1032" s="181"/>
      <c r="J1032" s="181"/>
      <c r="K1032" s="170" t="s">
        <v>16</v>
      </c>
      <c r="L1032" s="190">
        <v>15350</v>
      </c>
    </row>
    <row r="1033" spans="1:12" s="139" customFormat="1" ht="21.75" customHeight="1" x14ac:dyDescent="0.2">
      <c r="A1033" s="169" t="s">
        <v>3481</v>
      </c>
      <c r="B1033" s="170" t="s">
        <v>35</v>
      </c>
      <c r="C1033" s="181" t="s">
        <v>36</v>
      </c>
      <c r="D1033" s="181" t="s">
        <v>2346</v>
      </c>
      <c r="E1033" s="170" t="s">
        <v>2714</v>
      </c>
      <c r="F1033" s="170" t="s">
        <v>2139</v>
      </c>
      <c r="G1033" s="182">
        <v>42159</v>
      </c>
      <c r="H1033" s="181" t="s">
        <v>139</v>
      </c>
      <c r="I1033" s="181" t="s">
        <v>1340</v>
      </c>
      <c r="J1033" s="181" t="s">
        <v>2140</v>
      </c>
      <c r="K1033" s="170" t="s">
        <v>16</v>
      </c>
      <c r="L1033" s="190">
        <v>4603.59</v>
      </c>
    </row>
    <row r="1034" spans="1:12" s="139" customFormat="1" ht="21.75" customHeight="1" x14ac:dyDescent="0.2">
      <c r="A1034" s="169" t="s">
        <v>3481</v>
      </c>
      <c r="B1034" s="170" t="s">
        <v>35</v>
      </c>
      <c r="C1034" s="181" t="s">
        <v>36</v>
      </c>
      <c r="D1034" s="181"/>
      <c r="E1034" s="170" t="s">
        <v>2714</v>
      </c>
      <c r="F1034" s="170" t="s">
        <v>2139</v>
      </c>
      <c r="G1034" s="182">
        <v>42159</v>
      </c>
      <c r="H1034" s="181" t="s">
        <v>139</v>
      </c>
      <c r="I1034" s="181" t="s">
        <v>1340</v>
      </c>
      <c r="J1034" s="181" t="s">
        <v>2140</v>
      </c>
      <c r="K1034" s="170" t="s">
        <v>16</v>
      </c>
      <c r="L1034" s="190">
        <v>4603.6000000000004</v>
      </c>
    </row>
    <row r="1035" spans="1:12" s="139" customFormat="1" ht="21.75" customHeight="1" x14ac:dyDescent="0.2">
      <c r="A1035" s="169" t="s">
        <v>3481</v>
      </c>
      <c r="B1035" s="170" t="s">
        <v>35</v>
      </c>
      <c r="C1035" s="181" t="s">
        <v>511</v>
      </c>
      <c r="D1035" s="181"/>
      <c r="E1035" s="170" t="s">
        <v>2714</v>
      </c>
      <c r="F1035" s="170" t="s">
        <v>2141</v>
      </c>
      <c r="G1035" s="182">
        <v>42159</v>
      </c>
      <c r="H1035" s="181" t="s">
        <v>139</v>
      </c>
      <c r="I1035" s="181"/>
      <c r="J1035" s="181"/>
      <c r="K1035" s="170" t="s">
        <v>16</v>
      </c>
      <c r="L1035" s="327">
        <v>16222.27</v>
      </c>
    </row>
    <row r="1036" spans="1:12" s="139" customFormat="1" ht="21.75" customHeight="1" x14ac:dyDescent="0.2">
      <c r="A1036" s="169" t="s">
        <v>3481</v>
      </c>
      <c r="B1036" s="170" t="s">
        <v>35</v>
      </c>
      <c r="C1036" s="181" t="s">
        <v>511</v>
      </c>
      <c r="D1036" s="181"/>
      <c r="E1036" s="170" t="s">
        <v>2714</v>
      </c>
      <c r="F1036" s="170" t="s">
        <v>2141</v>
      </c>
      <c r="G1036" s="182">
        <v>42159</v>
      </c>
      <c r="H1036" s="181" t="s">
        <v>139</v>
      </c>
      <c r="I1036" s="181"/>
      <c r="J1036" s="181"/>
      <c r="K1036" s="170" t="s">
        <v>16</v>
      </c>
      <c r="L1036" s="327">
        <v>16222.26</v>
      </c>
    </row>
    <row r="1037" spans="1:12" s="139" customFormat="1" ht="21.75" customHeight="1" x14ac:dyDescent="0.2">
      <c r="A1037" s="169" t="s">
        <v>3481</v>
      </c>
      <c r="B1037" s="170" t="s">
        <v>35</v>
      </c>
      <c r="C1037" s="181" t="s">
        <v>511</v>
      </c>
      <c r="D1037" s="181"/>
      <c r="E1037" s="170" t="s">
        <v>2714</v>
      </c>
      <c r="F1037" s="170" t="s">
        <v>2141</v>
      </c>
      <c r="G1037" s="182">
        <v>42159</v>
      </c>
      <c r="H1037" s="181" t="s">
        <v>139</v>
      </c>
      <c r="I1037" s="181"/>
      <c r="J1037" s="181"/>
      <c r="K1037" s="170" t="s">
        <v>16</v>
      </c>
      <c r="L1037" s="327">
        <v>16222.26</v>
      </c>
    </row>
    <row r="1038" spans="1:12" s="150" customFormat="1" ht="21.75" customHeight="1" x14ac:dyDescent="0.2">
      <c r="A1038" s="169" t="s">
        <v>526</v>
      </c>
      <c r="B1038" s="170" t="s">
        <v>35</v>
      </c>
      <c r="C1038" s="181" t="s">
        <v>39</v>
      </c>
      <c r="D1038" s="181" t="s">
        <v>2142</v>
      </c>
      <c r="E1038" s="170" t="s">
        <v>3670</v>
      </c>
      <c r="F1038" s="170" t="s">
        <v>2144</v>
      </c>
      <c r="G1038" s="182" t="s">
        <v>2145</v>
      </c>
      <c r="H1038" s="181" t="s">
        <v>41</v>
      </c>
      <c r="I1038" s="181" t="s">
        <v>2146</v>
      </c>
      <c r="J1038" s="181" t="s">
        <v>2147</v>
      </c>
      <c r="K1038" s="170" t="s">
        <v>16</v>
      </c>
      <c r="L1038" s="190">
        <v>4286.57</v>
      </c>
    </row>
    <row r="1039" spans="1:12" s="150" customFormat="1" ht="21.75" customHeight="1" x14ac:dyDescent="0.2">
      <c r="A1039" s="169" t="s">
        <v>526</v>
      </c>
      <c r="B1039" s="170" t="s">
        <v>35</v>
      </c>
      <c r="C1039" s="181" t="s">
        <v>44</v>
      </c>
      <c r="D1039" s="181" t="s">
        <v>2148</v>
      </c>
      <c r="E1039" s="170" t="s">
        <v>3671</v>
      </c>
      <c r="F1039" s="170" t="s">
        <v>2144</v>
      </c>
      <c r="G1039" s="182" t="s">
        <v>2145</v>
      </c>
      <c r="H1039" s="181" t="s">
        <v>41</v>
      </c>
      <c r="I1039" s="181" t="s">
        <v>2149</v>
      </c>
      <c r="J1039" s="181">
        <v>45003819785</v>
      </c>
      <c r="K1039" s="170" t="s">
        <v>16</v>
      </c>
      <c r="L1039" s="190">
        <v>4286.57</v>
      </c>
    </row>
    <row r="1040" spans="1:12" s="139" customFormat="1" ht="21.75" customHeight="1" x14ac:dyDescent="0.2">
      <c r="A1040" s="169" t="s">
        <v>526</v>
      </c>
      <c r="B1040" s="170" t="s">
        <v>35</v>
      </c>
      <c r="C1040" s="181" t="s">
        <v>48</v>
      </c>
      <c r="D1040" s="181" t="s">
        <v>2150</v>
      </c>
      <c r="E1040" s="170" t="s">
        <v>3671</v>
      </c>
      <c r="F1040" s="170" t="s">
        <v>2144</v>
      </c>
      <c r="G1040" s="182" t="s">
        <v>2145</v>
      </c>
      <c r="H1040" s="181" t="s">
        <v>41</v>
      </c>
      <c r="I1040" s="181" t="s">
        <v>2151</v>
      </c>
      <c r="J1040" s="181" t="s">
        <v>2152</v>
      </c>
      <c r="K1040" s="170" t="s">
        <v>16</v>
      </c>
      <c r="L1040" s="190">
        <v>150</v>
      </c>
    </row>
    <row r="1041" spans="1:947" s="139" customFormat="1" ht="21.75" customHeight="1" x14ac:dyDescent="0.2">
      <c r="A1041" s="169" t="s">
        <v>526</v>
      </c>
      <c r="B1041" s="170" t="s">
        <v>35</v>
      </c>
      <c r="C1041" s="181" t="s">
        <v>1848</v>
      </c>
      <c r="D1041" s="181" t="s">
        <v>2153</v>
      </c>
      <c r="E1041" s="170" t="s">
        <v>3671</v>
      </c>
      <c r="F1041" s="170" t="s">
        <v>2144</v>
      </c>
      <c r="G1041" s="182" t="s">
        <v>2145</v>
      </c>
      <c r="H1041" s="181" t="s">
        <v>41</v>
      </c>
      <c r="I1041" s="181" t="s">
        <v>2154</v>
      </c>
      <c r="J1041" s="181" t="s">
        <v>2155</v>
      </c>
      <c r="K1041" s="170" t="s">
        <v>16</v>
      </c>
      <c r="L1041" s="190">
        <v>150</v>
      </c>
    </row>
    <row r="1042" spans="1:947" s="139" customFormat="1" ht="21.75" customHeight="1" x14ac:dyDescent="0.2">
      <c r="A1042" s="169" t="s">
        <v>95</v>
      </c>
      <c r="B1042" s="170" t="s">
        <v>35</v>
      </c>
      <c r="C1042" s="181" t="s">
        <v>36</v>
      </c>
      <c r="D1042" s="181"/>
      <c r="E1042" s="170" t="s">
        <v>2143</v>
      </c>
      <c r="F1042" s="170" t="s">
        <v>2156</v>
      </c>
      <c r="G1042" s="182">
        <v>42058</v>
      </c>
      <c r="H1042" s="181" t="s">
        <v>139</v>
      </c>
      <c r="I1042" s="181"/>
      <c r="J1042" s="181"/>
      <c r="K1042" s="170" t="s">
        <v>16</v>
      </c>
      <c r="L1042" s="190">
        <v>3912.65</v>
      </c>
    </row>
    <row r="1043" spans="1:947" s="139" customFormat="1" ht="21.75" customHeight="1" x14ac:dyDescent="0.2">
      <c r="A1043" s="169" t="s">
        <v>3669</v>
      </c>
      <c r="B1043" s="270" t="s">
        <v>61</v>
      </c>
      <c r="C1043" s="270" t="s">
        <v>3215</v>
      </c>
      <c r="D1043" s="271" t="s">
        <v>3216</v>
      </c>
      <c r="E1043" s="271" t="s">
        <v>3217</v>
      </c>
      <c r="F1043" s="270">
        <v>197</v>
      </c>
      <c r="G1043" s="272">
        <v>210117</v>
      </c>
      <c r="H1043" s="271" t="s">
        <v>260</v>
      </c>
      <c r="I1043" s="271" t="s">
        <v>2860</v>
      </c>
      <c r="J1043" s="271" t="s">
        <v>15</v>
      </c>
      <c r="K1043" s="271" t="s">
        <v>3199</v>
      </c>
      <c r="L1043" s="273">
        <v>5582.5</v>
      </c>
    </row>
    <row r="1044" spans="1:947" s="139" customFormat="1" ht="21.75" customHeight="1" x14ac:dyDescent="0.2">
      <c r="A1044" s="169" t="s">
        <v>95</v>
      </c>
      <c r="B1044" s="174" t="s">
        <v>3861</v>
      </c>
      <c r="C1044" s="270" t="s">
        <v>62</v>
      </c>
      <c r="D1044" s="271" t="s">
        <v>3218</v>
      </c>
      <c r="E1044" s="271" t="s">
        <v>3183</v>
      </c>
      <c r="F1044" s="270">
        <v>35</v>
      </c>
      <c r="G1044" s="272">
        <v>42816</v>
      </c>
      <c r="H1044" s="271" t="s">
        <v>3219</v>
      </c>
      <c r="I1044" s="271" t="s">
        <v>3220</v>
      </c>
      <c r="J1044" s="271"/>
      <c r="K1044" s="271" t="s">
        <v>3199</v>
      </c>
      <c r="L1044" s="273">
        <v>10000</v>
      </c>
    </row>
    <row r="1045" spans="1:947" s="139" customFormat="1" ht="21.75" customHeight="1" x14ac:dyDescent="0.2">
      <c r="A1045" s="169" t="s">
        <v>95</v>
      </c>
      <c r="B1045" s="270" t="s">
        <v>10</v>
      </c>
      <c r="C1045" s="270" t="s">
        <v>715</v>
      </c>
      <c r="D1045" s="271" t="s">
        <v>3221</v>
      </c>
      <c r="E1045" s="271" t="s">
        <v>3183</v>
      </c>
      <c r="F1045" s="270" t="s">
        <v>3672</v>
      </c>
      <c r="G1045" s="272">
        <v>42842</v>
      </c>
      <c r="H1045" s="271" t="s">
        <v>1740</v>
      </c>
      <c r="I1045" s="271" t="s">
        <v>3222</v>
      </c>
      <c r="J1045" s="271" t="s">
        <v>3223</v>
      </c>
      <c r="K1045" s="271" t="s">
        <v>3199</v>
      </c>
      <c r="L1045" s="273">
        <v>4965.95</v>
      </c>
    </row>
    <row r="1046" spans="1:947" s="139" customFormat="1" ht="21.75" customHeight="1" x14ac:dyDescent="0.2">
      <c r="A1046" s="169" t="s">
        <v>9</v>
      </c>
      <c r="B1046" s="174" t="s">
        <v>3861</v>
      </c>
      <c r="C1046" s="181" t="s">
        <v>62</v>
      </c>
      <c r="D1046" s="181" t="s">
        <v>2157</v>
      </c>
      <c r="E1046" s="170" t="s">
        <v>3150</v>
      </c>
      <c r="F1046" s="170">
        <v>218</v>
      </c>
      <c r="G1046" s="182">
        <v>42013</v>
      </c>
      <c r="H1046" s="181" t="s">
        <v>1465</v>
      </c>
      <c r="I1046" s="181" t="s">
        <v>811</v>
      </c>
      <c r="J1046" s="181" t="s">
        <v>15</v>
      </c>
      <c r="K1046" s="170" t="s">
        <v>16</v>
      </c>
      <c r="L1046" s="190">
        <v>7200</v>
      </c>
    </row>
    <row r="1047" spans="1:947" s="139" customFormat="1" ht="21.75" customHeight="1" x14ac:dyDescent="0.2">
      <c r="A1047" s="169" t="s">
        <v>9</v>
      </c>
      <c r="B1047" s="170" t="s">
        <v>10</v>
      </c>
      <c r="C1047" s="181" t="s">
        <v>2158</v>
      </c>
      <c r="D1047" s="181" t="s">
        <v>2159</v>
      </c>
      <c r="E1047" s="170" t="s">
        <v>3150</v>
      </c>
      <c r="F1047" s="170">
        <v>218</v>
      </c>
      <c r="G1047" s="182">
        <v>42013</v>
      </c>
      <c r="H1047" s="181" t="s">
        <v>2160</v>
      </c>
      <c r="I1047" s="181" t="s">
        <v>2161</v>
      </c>
      <c r="J1047" s="181" t="s">
        <v>15</v>
      </c>
      <c r="K1047" s="170" t="s">
        <v>16</v>
      </c>
      <c r="L1047" s="190">
        <v>4900</v>
      </c>
    </row>
    <row r="1048" spans="1:947" s="139" customFormat="1" ht="21.75" customHeight="1" x14ac:dyDescent="0.2">
      <c r="A1048" s="169" t="s">
        <v>95</v>
      </c>
      <c r="B1048" s="174" t="s">
        <v>3861</v>
      </c>
      <c r="C1048" s="181" t="s">
        <v>62</v>
      </c>
      <c r="D1048" s="181" t="s">
        <v>2162</v>
      </c>
      <c r="E1048" s="271" t="s">
        <v>3183</v>
      </c>
      <c r="F1048" s="170">
        <v>219</v>
      </c>
      <c r="G1048" s="182">
        <v>42013</v>
      </c>
      <c r="H1048" s="181" t="s">
        <v>1465</v>
      </c>
      <c r="I1048" s="181" t="s">
        <v>811</v>
      </c>
      <c r="J1048" s="181" t="s">
        <v>2163</v>
      </c>
      <c r="K1048" s="170" t="s">
        <v>16</v>
      </c>
      <c r="L1048" s="190">
        <v>4900.0020000000004</v>
      </c>
    </row>
    <row r="1049" spans="1:947" s="139" customFormat="1" ht="21.75" customHeight="1" x14ac:dyDescent="0.2">
      <c r="A1049" s="285" t="s">
        <v>95</v>
      </c>
      <c r="B1049" s="274" t="s">
        <v>35</v>
      </c>
      <c r="C1049" s="274" t="s">
        <v>1768</v>
      </c>
      <c r="D1049" s="274" t="s">
        <v>2164</v>
      </c>
      <c r="E1049" s="274" t="s">
        <v>2165</v>
      </c>
      <c r="F1049" s="274" t="s">
        <v>2166</v>
      </c>
      <c r="G1049" s="275">
        <v>42345</v>
      </c>
      <c r="H1049" s="274" t="s">
        <v>93</v>
      </c>
      <c r="I1049" s="274" t="s">
        <v>2167</v>
      </c>
      <c r="J1049" s="274"/>
      <c r="K1049" s="274" t="s">
        <v>16</v>
      </c>
      <c r="L1049" s="276">
        <v>5600.01</v>
      </c>
    </row>
    <row r="1050" spans="1:947" s="139" customFormat="1" ht="21.75" customHeight="1" x14ac:dyDescent="0.2">
      <c r="A1050" s="169" t="s">
        <v>95</v>
      </c>
      <c r="B1050" s="170" t="s">
        <v>35</v>
      </c>
      <c r="C1050" s="170" t="s">
        <v>1234</v>
      </c>
      <c r="D1050" s="170" t="s">
        <v>2168</v>
      </c>
      <c r="E1050" s="170" t="s">
        <v>2165</v>
      </c>
      <c r="F1050" s="170">
        <v>586</v>
      </c>
      <c r="G1050" s="179">
        <v>42352</v>
      </c>
      <c r="H1050" s="170" t="s">
        <v>93</v>
      </c>
      <c r="I1050" s="170" t="s">
        <v>2169</v>
      </c>
      <c r="J1050" s="170" t="s">
        <v>2170</v>
      </c>
      <c r="K1050" s="170" t="s">
        <v>16</v>
      </c>
      <c r="L1050" s="286">
        <v>2890.03</v>
      </c>
    </row>
    <row r="1051" spans="1:947" s="139" customFormat="1" ht="21.75" customHeight="1" x14ac:dyDescent="0.2">
      <c r="A1051" s="278" t="s">
        <v>95</v>
      </c>
      <c r="B1051" s="259" t="s">
        <v>35</v>
      </c>
      <c r="C1051" s="259" t="s">
        <v>589</v>
      </c>
      <c r="D1051" s="259" t="s">
        <v>2171</v>
      </c>
      <c r="E1051" s="259" t="s">
        <v>3666</v>
      </c>
      <c r="F1051" s="259">
        <v>11546</v>
      </c>
      <c r="G1051" s="260">
        <v>42382</v>
      </c>
      <c r="H1051" s="259" t="s">
        <v>139</v>
      </c>
      <c r="I1051" s="259" t="s">
        <v>592</v>
      </c>
      <c r="J1051" s="259" t="s">
        <v>2172</v>
      </c>
      <c r="K1051" s="259" t="s">
        <v>16</v>
      </c>
      <c r="L1051" s="261">
        <v>3615.72</v>
      </c>
    </row>
    <row r="1052" spans="1:947" s="139" customFormat="1" ht="21.75" customHeight="1" x14ac:dyDescent="0.2">
      <c r="A1052" s="278" t="s">
        <v>95</v>
      </c>
      <c r="B1052" s="259" t="s">
        <v>35</v>
      </c>
      <c r="C1052" s="259" t="s">
        <v>589</v>
      </c>
      <c r="D1052" s="259" t="s">
        <v>2173</v>
      </c>
      <c r="E1052" s="259" t="s">
        <v>3217</v>
      </c>
      <c r="F1052" s="259">
        <v>11546</v>
      </c>
      <c r="G1052" s="260">
        <v>42382</v>
      </c>
      <c r="H1052" s="259" t="s">
        <v>139</v>
      </c>
      <c r="I1052" s="259" t="s">
        <v>592</v>
      </c>
      <c r="J1052" s="259" t="s">
        <v>2174</v>
      </c>
      <c r="K1052" s="259" t="s">
        <v>16</v>
      </c>
      <c r="L1052" s="261">
        <v>3615.72</v>
      </c>
    </row>
    <row r="1053" spans="1:947" s="139" customFormat="1" ht="21.75" customHeight="1" x14ac:dyDescent="0.2">
      <c r="A1053" s="278" t="s">
        <v>95</v>
      </c>
      <c r="B1053" s="259" t="s">
        <v>35</v>
      </c>
      <c r="C1053" s="259" t="s">
        <v>589</v>
      </c>
      <c r="D1053" s="259" t="s">
        <v>671</v>
      </c>
      <c r="E1053" s="259" t="s">
        <v>3217</v>
      </c>
      <c r="F1053" s="259">
        <v>11546</v>
      </c>
      <c r="G1053" s="260">
        <v>42382</v>
      </c>
      <c r="H1053" s="259" t="s">
        <v>139</v>
      </c>
      <c r="I1053" s="259" t="s">
        <v>592</v>
      </c>
      <c r="J1053" s="259" t="s">
        <v>2175</v>
      </c>
      <c r="K1053" s="259" t="s">
        <v>16</v>
      </c>
      <c r="L1053" s="261">
        <v>3615.72</v>
      </c>
    </row>
    <row r="1054" spans="1:947" s="139" customFormat="1" ht="21.75" customHeight="1" x14ac:dyDescent="0.2">
      <c r="A1054" s="278" t="s">
        <v>95</v>
      </c>
      <c r="B1054" s="259" t="s">
        <v>35</v>
      </c>
      <c r="C1054" s="259" t="s">
        <v>589</v>
      </c>
      <c r="D1054" s="259" t="s">
        <v>2176</v>
      </c>
      <c r="E1054" s="259" t="s">
        <v>3673</v>
      </c>
      <c r="F1054" s="259">
        <v>11546</v>
      </c>
      <c r="G1054" s="260">
        <v>42382</v>
      </c>
      <c r="H1054" s="259" t="s">
        <v>139</v>
      </c>
      <c r="I1054" s="259" t="s">
        <v>592</v>
      </c>
      <c r="J1054" s="259" t="s">
        <v>2177</v>
      </c>
      <c r="K1054" s="259" t="s">
        <v>16</v>
      </c>
      <c r="L1054" s="261">
        <v>3615.72</v>
      </c>
    </row>
    <row r="1055" spans="1:947" s="139" customFormat="1" ht="21.75" customHeight="1" x14ac:dyDescent="0.2">
      <c r="A1055" s="278" t="s">
        <v>95</v>
      </c>
      <c r="B1055" s="259" t="s">
        <v>21</v>
      </c>
      <c r="C1055" s="259" t="s">
        <v>2178</v>
      </c>
      <c r="D1055" s="259" t="s">
        <v>2179</v>
      </c>
      <c r="E1055" s="259" t="s">
        <v>2180</v>
      </c>
      <c r="F1055" s="259" t="s">
        <v>2181</v>
      </c>
      <c r="G1055" s="260">
        <v>42443</v>
      </c>
      <c r="H1055" s="259" t="s">
        <v>698</v>
      </c>
      <c r="I1055" s="259" t="s">
        <v>2182</v>
      </c>
      <c r="J1055" s="259" t="s">
        <v>2183</v>
      </c>
      <c r="K1055" s="259" t="s">
        <v>16</v>
      </c>
      <c r="L1055" s="261">
        <v>2769.94</v>
      </c>
    </row>
    <row r="1056" spans="1:947" s="33" customFormat="1" ht="10.5" x14ac:dyDescent="0.15">
      <c r="A1056" s="296" t="s">
        <v>3744</v>
      </c>
      <c r="B1056" s="296" t="s">
        <v>35</v>
      </c>
      <c r="C1056" s="296" t="s">
        <v>3745</v>
      </c>
      <c r="D1056" s="296" t="s">
        <v>3746</v>
      </c>
      <c r="E1056" s="300" t="s">
        <v>3747</v>
      </c>
      <c r="F1056" s="296">
        <v>12248</v>
      </c>
      <c r="G1056" s="297">
        <v>43053</v>
      </c>
      <c r="H1056" s="296" t="s">
        <v>82</v>
      </c>
      <c r="I1056" s="300" t="s">
        <v>13</v>
      </c>
      <c r="J1056" s="300" t="s">
        <v>3748</v>
      </c>
      <c r="K1056" s="300"/>
      <c r="L1056" s="328">
        <v>5780</v>
      </c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  <c r="AA1056" s="168"/>
      <c r="AB1056" s="168"/>
      <c r="AC1056" s="168"/>
      <c r="AD1056" s="168"/>
      <c r="AE1056" s="168"/>
      <c r="AF1056" s="168"/>
      <c r="AG1056" s="168"/>
      <c r="AH1056" s="168"/>
      <c r="AI1056" s="168"/>
      <c r="AJ1056" s="168"/>
      <c r="AK1056" s="168"/>
      <c r="AL1056" s="168"/>
      <c r="AM1056" s="168"/>
      <c r="AN1056" s="168"/>
      <c r="AO1056" s="168"/>
      <c r="AP1056" s="168"/>
      <c r="AQ1056" s="168"/>
      <c r="AR1056" s="168"/>
      <c r="AS1056" s="168"/>
      <c r="AT1056" s="168"/>
      <c r="AU1056" s="168"/>
      <c r="AV1056" s="168"/>
      <c r="AW1056" s="168"/>
      <c r="AX1056" s="168"/>
      <c r="AY1056" s="168"/>
      <c r="AZ1056" s="168"/>
      <c r="BA1056" s="168"/>
      <c r="BB1056" s="168"/>
      <c r="BC1056" s="168"/>
      <c r="BD1056" s="168"/>
      <c r="BE1056" s="168"/>
      <c r="BF1056" s="168"/>
      <c r="BG1056" s="168"/>
      <c r="BH1056" s="168"/>
      <c r="BI1056" s="168"/>
      <c r="BJ1056" s="168"/>
      <c r="BK1056" s="168"/>
      <c r="BL1056" s="168"/>
      <c r="BM1056" s="168"/>
      <c r="BN1056" s="168"/>
      <c r="BO1056" s="168"/>
      <c r="BP1056" s="168"/>
      <c r="BQ1056" s="168"/>
      <c r="BR1056" s="168"/>
      <c r="BS1056" s="168"/>
      <c r="BT1056" s="168"/>
      <c r="BU1056" s="168"/>
      <c r="BV1056" s="168"/>
      <c r="BW1056" s="168"/>
      <c r="BX1056" s="168"/>
      <c r="BY1056" s="168"/>
      <c r="BZ1056" s="168"/>
      <c r="CA1056" s="168"/>
      <c r="CB1056" s="168"/>
      <c r="CC1056" s="168"/>
      <c r="CD1056" s="168"/>
      <c r="CE1056" s="168"/>
      <c r="CF1056" s="168"/>
      <c r="CG1056" s="168"/>
      <c r="CH1056" s="168"/>
      <c r="CI1056" s="168"/>
      <c r="CJ1056" s="168"/>
      <c r="CK1056" s="168"/>
      <c r="CL1056" s="168"/>
      <c r="CM1056" s="168"/>
      <c r="CN1056" s="168"/>
      <c r="CO1056" s="168"/>
      <c r="CP1056" s="168"/>
      <c r="CQ1056" s="168"/>
      <c r="CR1056" s="168"/>
      <c r="CS1056" s="168"/>
      <c r="CT1056" s="168"/>
      <c r="CU1056" s="168"/>
      <c r="CV1056" s="168"/>
      <c r="CW1056" s="168"/>
      <c r="CX1056" s="168"/>
      <c r="CY1056" s="168"/>
      <c r="CZ1056" s="168"/>
      <c r="DA1056" s="168"/>
      <c r="DB1056" s="168"/>
      <c r="DC1056" s="168"/>
      <c r="DD1056" s="168"/>
      <c r="DE1056" s="168"/>
      <c r="DF1056" s="168"/>
      <c r="DG1056" s="168"/>
      <c r="DH1056" s="168"/>
      <c r="DI1056" s="168"/>
      <c r="DJ1056" s="168"/>
      <c r="DK1056" s="168"/>
      <c r="DL1056" s="168"/>
      <c r="DM1056" s="168"/>
      <c r="DN1056" s="168"/>
      <c r="DO1056" s="168"/>
      <c r="DP1056" s="168"/>
      <c r="DQ1056" s="168"/>
      <c r="DR1056" s="168"/>
      <c r="DS1056" s="168"/>
      <c r="DT1056" s="168"/>
      <c r="DU1056" s="168"/>
      <c r="DV1056" s="168"/>
      <c r="DW1056" s="168"/>
      <c r="DX1056" s="168"/>
      <c r="DY1056" s="168"/>
      <c r="DZ1056" s="168"/>
      <c r="EA1056" s="168"/>
      <c r="EB1056" s="168"/>
      <c r="EC1056" s="168"/>
      <c r="ED1056" s="168"/>
      <c r="EE1056" s="168"/>
      <c r="EF1056" s="168"/>
      <c r="EG1056" s="168"/>
      <c r="EH1056" s="168"/>
      <c r="EI1056" s="168"/>
      <c r="EJ1056" s="168"/>
      <c r="EK1056" s="168"/>
      <c r="EL1056" s="168"/>
      <c r="EM1056" s="168"/>
      <c r="EN1056" s="168"/>
      <c r="EO1056" s="168"/>
      <c r="EP1056" s="168"/>
      <c r="EQ1056" s="168"/>
      <c r="ER1056" s="168"/>
      <c r="ES1056" s="168"/>
      <c r="ET1056" s="168"/>
      <c r="EU1056" s="168"/>
      <c r="EV1056" s="168"/>
      <c r="EW1056" s="168"/>
      <c r="EX1056" s="168"/>
      <c r="EY1056" s="168"/>
      <c r="EZ1056" s="168"/>
      <c r="FA1056" s="168"/>
      <c r="FB1056" s="168"/>
      <c r="FC1056" s="168"/>
      <c r="FD1056" s="168"/>
      <c r="FE1056" s="168"/>
      <c r="FF1056" s="168"/>
      <c r="FG1056" s="168"/>
      <c r="FH1056" s="168"/>
      <c r="FI1056" s="168"/>
      <c r="FJ1056" s="168"/>
      <c r="FK1056" s="168"/>
      <c r="FL1056" s="168"/>
      <c r="FM1056" s="168"/>
      <c r="FN1056" s="168"/>
      <c r="FO1056" s="168"/>
      <c r="FP1056" s="168"/>
      <c r="FQ1056" s="168"/>
      <c r="FR1056" s="168"/>
      <c r="FS1056" s="168"/>
      <c r="FT1056" s="168"/>
      <c r="FU1056" s="168"/>
      <c r="FV1056" s="168"/>
      <c r="FW1056" s="168"/>
      <c r="FX1056" s="168"/>
      <c r="FY1056" s="168"/>
      <c r="FZ1056" s="168"/>
      <c r="GA1056" s="168"/>
      <c r="GB1056" s="168"/>
      <c r="GC1056" s="168"/>
      <c r="GD1056" s="168"/>
      <c r="GE1056" s="168"/>
      <c r="GF1056" s="168"/>
      <c r="GG1056" s="168"/>
      <c r="GH1056" s="168"/>
      <c r="GI1056" s="168"/>
      <c r="GJ1056" s="168"/>
      <c r="GK1056" s="168"/>
      <c r="GL1056" s="168"/>
      <c r="GM1056" s="168"/>
      <c r="GN1056" s="168"/>
      <c r="GO1056" s="168"/>
      <c r="GP1056" s="168"/>
      <c r="GQ1056" s="168"/>
      <c r="GR1056" s="168"/>
      <c r="GS1056" s="168"/>
      <c r="GT1056" s="168"/>
      <c r="GU1056" s="168"/>
      <c r="GV1056" s="168"/>
      <c r="GW1056" s="168"/>
      <c r="GX1056" s="168"/>
      <c r="GY1056" s="168"/>
      <c r="GZ1056" s="168"/>
      <c r="HA1056" s="168"/>
      <c r="HB1056" s="168"/>
      <c r="HC1056" s="168"/>
      <c r="HD1056" s="168"/>
      <c r="HE1056" s="168"/>
      <c r="HF1056" s="168"/>
      <c r="HG1056" s="168"/>
      <c r="HH1056" s="168"/>
      <c r="HI1056" s="168"/>
      <c r="HJ1056" s="168"/>
      <c r="HK1056" s="168"/>
      <c r="HL1056" s="168"/>
      <c r="HM1056" s="168"/>
      <c r="HN1056" s="168"/>
      <c r="HO1056" s="168"/>
      <c r="HP1056" s="168"/>
      <c r="HQ1056" s="168"/>
      <c r="HR1056" s="168"/>
      <c r="HS1056" s="168"/>
      <c r="HT1056" s="168"/>
      <c r="HU1056" s="168"/>
      <c r="HV1056" s="168"/>
      <c r="HW1056" s="168"/>
      <c r="HX1056" s="168"/>
      <c r="HY1056" s="168"/>
      <c r="HZ1056" s="168"/>
      <c r="IA1056" s="168"/>
      <c r="IB1056" s="168"/>
      <c r="IC1056" s="168"/>
      <c r="ID1056" s="168"/>
      <c r="IE1056" s="168"/>
      <c r="IF1056" s="168"/>
      <c r="IG1056" s="168"/>
      <c r="IH1056" s="168"/>
      <c r="II1056" s="168"/>
      <c r="IJ1056" s="168"/>
      <c r="IK1056" s="168"/>
      <c r="IL1056" s="168"/>
      <c r="IM1056" s="168"/>
      <c r="IN1056" s="168"/>
      <c r="IO1056" s="168"/>
      <c r="IP1056" s="168"/>
      <c r="IQ1056" s="168"/>
      <c r="IR1056" s="168"/>
      <c r="IS1056" s="168"/>
      <c r="IT1056" s="168"/>
      <c r="IU1056" s="168"/>
      <c r="IV1056" s="168"/>
      <c r="IW1056" s="168"/>
      <c r="IX1056" s="168"/>
      <c r="IY1056" s="168"/>
      <c r="IZ1056" s="168"/>
      <c r="JA1056" s="168"/>
      <c r="JB1056" s="168"/>
      <c r="JC1056" s="168"/>
      <c r="JD1056" s="168"/>
      <c r="JE1056" s="168"/>
      <c r="JF1056" s="168"/>
      <c r="JG1056" s="168"/>
      <c r="JH1056" s="168"/>
      <c r="JI1056" s="168"/>
      <c r="JJ1056" s="168"/>
      <c r="JK1056" s="168"/>
      <c r="JL1056" s="168"/>
      <c r="JM1056" s="168"/>
      <c r="JN1056" s="168"/>
      <c r="JO1056" s="168"/>
      <c r="JP1056" s="168"/>
      <c r="JQ1056" s="168"/>
      <c r="JR1056" s="168"/>
      <c r="JS1056" s="168"/>
      <c r="JT1056" s="168"/>
      <c r="JU1056" s="168"/>
      <c r="JV1056" s="168"/>
      <c r="JW1056" s="168"/>
      <c r="JX1056" s="168"/>
      <c r="JY1056" s="168"/>
      <c r="JZ1056" s="168"/>
      <c r="KA1056" s="168"/>
      <c r="KB1056" s="168"/>
      <c r="KC1056" s="168"/>
      <c r="KD1056" s="168"/>
      <c r="KE1056" s="168"/>
      <c r="KF1056" s="168"/>
      <c r="KG1056" s="168"/>
      <c r="KH1056" s="168"/>
      <c r="KI1056" s="168"/>
      <c r="KJ1056" s="168"/>
      <c r="KK1056" s="168"/>
      <c r="KL1056" s="168"/>
      <c r="KM1056" s="168"/>
      <c r="KN1056" s="168"/>
      <c r="KO1056" s="168"/>
      <c r="KP1056" s="168"/>
      <c r="KQ1056" s="168"/>
      <c r="KR1056" s="168"/>
      <c r="KS1056" s="168"/>
      <c r="KT1056" s="168"/>
      <c r="KU1056" s="168"/>
      <c r="KV1056" s="168"/>
      <c r="KW1056" s="168"/>
      <c r="KX1056" s="168"/>
      <c r="KY1056" s="168"/>
      <c r="KZ1056" s="168"/>
      <c r="LA1056" s="168"/>
      <c r="LB1056" s="168"/>
      <c r="LC1056" s="168"/>
      <c r="LD1056" s="168"/>
      <c r="LE1056" s="168"/>
      <c r="LF1056" s="168"/>
      <c r="LG1056" s="168"/>
      <c r="LH1056" s="168"/>
      <c r="LI1056" s="168"/>
      <c r="LJ1056" s="168"/>
      <c r="LK1056" s="168"/>
      <c r="LL1056" s="168"/>
      <c r="LM1056" s="168"/>
      <c r="LN1056" s="168"/>
      <c r="LO1056" s="168"/>
      <c r="LP1056" s="168"/>
      <c r="LQ1056" s="168"/>
      <c r="LR1056" s="168"/>
      <c r="LS1056" s="168"/>
      <c r="LT1056" s="168"/>
      <c r="LU1056" s="168"/>
      <c r="LV1056" s="168"/>
      <c r="LW1056" s="168"/>
      <c r="LX1056" s="168"/>
      <c r="LY1056" s="168"/>
      <c r="LZ1056" s="168"/>
      <c r="MA1056" s="168"/>
      <c r="MB1056" s="168"/>
      <c r="MC1056" s="168"/>
      <c r="MD1056" s="168"/>
      <c r="ME1056" s="168"/>
      <c r="MF1056" s="168"/>
      <c r="MG1056" s="168"/>
      <c r="MH1056" s="168"/>
      <c r="MI1056" s="168"/>
      <c r="MJ1056" s="168"/>
      <c r="MK1056" s="168"/>
      <c r="ML1056" s="168"/>
      <c r="MM1056" s="168"/>
      <c r="MN1056" s="168"/>
      <c r="MO1056" s="168"/>
      <c r="MP1056" s="168"/>
      <c r="MQ1056" s="168"/>
      <c r="MR1056" s="168"/>
      <c r="MS1056" s="168"/>
      <c r="MT1056" s="168"/>
      <c r="MU1056" s="168"/>
      <c r="MV1056" s="168"/>
      <c r="MW1056" s="168"/>
      <c r="MX1056" s="168"/>
      <c r="MY1056" s="168"/>
      <c r="MZ1056" s="168"/>
      <c r="NA1056" s="168"/>
      <c r="NB1056" s="168"/>
      <c r="NC1056" s="168"/>
      <c r="ND1056" s="168"/>
      <c r="NE1056" s="168"/>
      <c r="NF1056" s="168"/>
      <c r="NG1056" s="168"/>
      <c r="NH1056" s="168"/>
      <c r="NI1056" s="168"/>
      <c r="NJ1056" s="168"/>
      <c r="NK1056" s="168"/>
      <c r="NL1056" s="168"/>
      <c r="NM1056" s="168"/>
      <c r="NN1056" s="168"/>
      <c r="NO1056" s="168"/>
      <c r="NP1056" s="168"/>
      <c r="NQ1056" s="168"/>
      <c r="NR1056" s="168"/>
      <c r="NS1056" s="168"/>
      <c r="NT1056" s="168"/>
      <c r="NU1056" s="168"/>
      <c r="NV1056" s="168"/>
      <c r="NW1056" s="168"/>
      <c r="NX1056" s="168"/>
      <c r="NY1056" s="168"/>
      <c r="NZ1056" s="168"/>
      <c r="OA1056" s="168"/>
      <c r="OB1056" s="168"/>
      <c r="OC1056" s="168"/>
      <c r="OD1056" s="168"/>
      <c r="OE1056" s="168"/>
      <c r="OF1056" s="168"/>
      <c r="OG1056" s="168"/>
      <c r="OH1056" s="168"/>
      <c r="OI1056" s="168"/>
      <c r="OJ1056" s="168"/>
      <c r="OK1056" s="168"/>
      <c r="OL1056" s="168"/>
      <c r="OM1056" s="168"/>
      <c r="ON1056" s="168"/>
      <c r="OO1056" s="168"/>
      <c r="OP1056" s="168"/>
      <c r="OQ1056" s="168"/>
      <c r="OR1056" s="168"/>
      <c r="OS1056" s="168"/>
      <c r="OT1056" s="168"/>
      <c r="OU1056" s="168"/>
      <c r="OV1056" s="168"/>
      <c r="OW1056" s="168"/>
      <c r="OX1056" s="168"/>
      <c r="OY1056" s="168"/>
      <c r="OZ1056" s="168"/>
      <c r="PA1056" s="168"/>
      <c r="PB1056" s="168"/>
      <c r="PC1056" s="168"/>
      <c r="PD1056" s="168"/>
      <c r="PE1056" s="168"/>
      <c r="PF1056" s="168"/>
      <c r="PG1056" s="168"/>
      <c r="PH1056" s="168"/>
      <c r="PI1056" s="168"/>
      <c r="PJ1056" s="168"/>
      <c r="PK1056" s="168"/>
      <c r="PL1056" s="168"/>
      <c r="PM1056" s="168"/>
      <c r="PN1056" s="168"/>
      <c r="PO1056" s="168"/>
      <c r="PP1056" s="168"/>
      <c r="PQ1056" s="168"/>
      <c r="PR1056" s="168"/>
      <c r="PS1056" s="168"/>
      <c r="PT1056" s="168"/>
      <c r="PU1056" s="168"/>
      <c r="PV1056" s="168"/>
      <c r="PW1056" s="168"/>
      <c r="PX1056" s="168"/>
      <c r="PY1056" s="168"/>
      <c r="PZ1056" s="168"/>
      <c r="QA1056" s="168"/>
      <c r="QB1056" s="168"/>
      <c r="QC1056" s="168"/>
      <c r="QD1056" s="168"/>
      <c r="QE1056" s="168"/>
      <c r="QF1056" s="168"/>
      <c r="QG1056" s="168"/>
      <c r="QH1056" s="168"/>
      <c r="QI1056" s="168"/>
      <c r="QJ1056" s="168"/>
      <c r="QK1056" s="168"/>
      <c r="QL1056" s="168"/>
      <c r="QM1056" s="168"/>
      <c r="QN1056" s="168"/>
      <c r="QO1056" s="168"/>
      <c r="QP1056" s="168"/>
      <c r="QQ1056" s="168"/>
      <c r="QR1056" s="168"/>
      <c r="QS1056" s="168"/>
      <c r="QT1056" s="168"/>
      <c r="QU1056" s="168"/>
      <c r="QV1056" s="168"/>
      <c r="QW1056" s="168"/>
      <c r="QX1056" s="168"/>
      <c r="QY1056" s="168"/>
      <c r="QZ1056" s="168"/>
      <c r="RA1056" s="168"/>
      <c r="RB1056" s="168"/>
      <c r="RC1056" s="168"/>
      <c r="RD1056" s="168"/>
      <c r="RE1056" s="168"/>
      <c r="RF1056" s="168"/>
      <c r="RG1056" s="168"/>
      <c r="RH1056" s="168"/>
      <c r="RI1056" s="168"/>
      <c r="RJ1056" s="168"/>
      <c r="RK1056" s="168"/>
      <c r="RL1056" s="168"/>
      <c r="RM1056" s="168"/>
      <c r="RN1056" s="168"/>
      <c r="RO1056" s="168"/>
      <c r="RP1056" s="168"/>
      <c r="RQ1056" s="168"/>
      <c r="RR1056" s="168"/>
      <c r="RS1056" s="168"/>
      <c r="RT1056" s="168"/>
      <c r="RU1056" s="168"/>
      <c r="RV1056" s="168"/>
      <c r="RW1056" s="168"/>
      <c r="RX1056" s="168"/>
      <c r="RY1056" s="168"/>
      <c r="RZ1056" s="168"/>
      <c r="SA1056" s="168"/>
      <c r="SB1056" s="168"/>
      <c r="SC1056" s="168"/>
      <c r="SD1056" s="168"/>
      <c r="SE1056" s="168"/>
      <c r="SF1056" s="168"/>
      <c r="SG1056" s="168"/>
      <c r="SH1056" s="168"/>
      <c r="SI1056" s="168"/>
      <c r="SJ1056" s="168"/>
      <c r="SK1056" s="168"/>
      <c r="SL1056" s="168"/>
      <c r="SM1056" s="168"/>
      <c r="SN1056" s="168"/>
      <c r="SO1056" s="168"/>
      <c r="SP1056" s="168"/>
      <c r="SQ1056" s="168"/>
      <c r="SR1056" s="168"/>
      <c r="SS1056" s="168"/>
      <c r="ST1056" s="168"/>
      <c r="SU1056" s="168"/>
      <c r="SV1056" s="168"/>
      <c r="SW1056" s="168"/>
      <c r="SX1056" s="168"/>
      <c r="SY1056" s="168"/>
      <c r="SZ1056" s="168"/>
      <c r="TA1056" s="168"/>
      <c r="TB1056" s="168"/>
      <c r="TC1056" s="168"/>
      <c r="TD1056" s="168"/>
      <c r="TE1056" s="168"/>
      <c r="TF1056" s="168"/>
      <c r="TG1056" s="168"/>
      <c r="TH1056" s="168"/>
      <c r="TI1056" s="168"/>
      <c r="TJ1056" s="168"/>
      <c r="TK1056" s="168"/>
      <c r="TL1056" s="168"/>
      <c r="TM1056" s="168"/>
      <c r="TN1056" s="168"/>
      <c r="TO1056" s="168"/>
      <c r="TP1056" s="168"/>
      <c r="TQ1056" s="168"/>
      <c r="TR1056" s="168"/>
      <c r="TS1056" s="168"/>
      <c r="TT1056" s="168"/>
      <c r="TU1056" s="168"/>
      <c r="TV1056" s="168"/>
      <c r="TW1056" s="168"/>
      <c r="TX1056" s="168"/>
      <c r="TY1056" s="168"/>
      <c r="TZ1056" s="168"/>
      <c r="UA1056" s="168"/>
      <c r="UB1056" s="168"/>
      <c r="UC1056" s="168"/>
      <c r="UD1056" s="168"/>
      <c r="UE1056" s="168"/>
      <c r="UF1056" s="168"/>
      <c r="UG1056" s="168"/>
      <c r="UH1056" s="168"/>
      <c r="UI1056" s="168"/>
      <c r="UJ1056" s="168"/>
      <c r="UK1056" s="168"/>
      <c r="UL1056" s="168"/>
      <c r="UM1056" s="168"/>
      <c r="UN1056" s="168"/>
      <c r="UO1056" s="168"/>
      <c r="UP1056" s="168"/>
      <c r="UQ1056" s="168"/>
      <c r="UR1056" s="168"/>
      <c r="US1056" s="168"/>
      <c r="UT1056" s="168"/>
      <c r="UU1056" s="168"/>
      <c r="UV1056" s="168"/>
      <c r="UW1056" s="168"/>
      <c r="UX1056" s="168"/>
      <c r="UY1056" s="168"/>
      <c r="UZ1056" s="168"/>
      <c r="VA1056" s="168"/>
      <c r="VB1056" s="168"/>
      <c r="VC1056" s="168"/>
      <c r="VD1056" s="168"/>
      <c r="VE1056" s="168"/>
      <c r="VF1056" s="168"/>
      <c r="VG1056" s="168"/>
      <c r="VH1056" s="168"/>
      <c r="VI1056" s="168"/>
      <c r="VJ1056" s="168"/>
      <c r="VK1056" s="168"/>
      <c r="VL1056" s="168"/>
      <c r="VM1056" s="168"/>
      <c r="VN1056" s="168"/>
      <c r="VO1056" s="168"/>
      <c r="VP1056" s="168"/>
      <c r="VQ1056" s="168"/>
      <c r="VR1056" s="168"/>
      <c r="VS1056" s="168"/>
      <c r="VT1056" s="168"/>
      <c r="VU1056" s="168"/>
      <c r="VV1056" s="168"/>
      <c r="VW1056" s="168"/>
      <c r="VX1056" s="168"/>
      <c r="VY1056" s="168"/>
      <c r="VZ1056" s="168"/>
      <c r="WA1056" s="168"/>
      <c r="WB1056" s="168"/>
      <c r="WC1056" s="168"/>
      <c r="WD1056" s="168"/>
      <c r="WE1056" s="168"/>
      <c r="WF1056" s="168"/>
      <c r="WG1056" s="168"/>
      <c r="WH1056" s="168"/>
      <c r="WI1056" s="168"/>
      <c r="WJ1056" s="168"/>
      <c r="WK1056" s="168"/>
      <c r="WL1056" s="168"/>
      <c r="WM1056" s="168"/>
      <c r="WN1056" s="168"/>
      <c r="WO1056" s="168"/>
      <c r="WP1056" s="168"/>
      <c r="WQ1056" s="168"/>
      <c r="WR1056" s="168"/>
      <c r="WS1056" s="168"/>
      <c r="WT1056" s="168"/>
      <c r="WU1056" s="168"/>
      <c r="WV1056" s="168"/>
      <c r="WW1056" s="168"/>
      <c r="WX1056" s="168"/>
      <c r="WY1056" s="168"/>
      <c r="WZ1056" s="168"/>
      <c r="XA1056" s="168"/>
      <c r="XB1056" s="168"/>
      <c r="XC1056" s="168"/>
      <c r="XD1056" s="168"/>
      <c r="XE1056" s="168"/>
      <c r="XF1056" s="168"/>
      <c r="XG1056" s="168"/>
      <c r="XH1056" s="168"/>
      <c r="XI1056" s="168"/>
      <c r="XJ1056" s="168"/>
      <c r="XK1056" s="168"/>
      <c r="XL1056" s="168"/>
      <c r="XM1056" s="168"/>
      <c r="XN1056" s="168"/>
      <c r="XO1056" s="168"/>
      <c r="XP1056" s="168"/>
      <c r="XQ1056" s="168"/>
      <c r="XR1056" s="168"/>
      <c r="XS1056" s="168"/>
      <c r="XT1056" s="168"/>
      <c r="XU1056" s="168"/>
      <c r="XV1056" s="168"/>
      <c r="XW1056" s="168"/>
      <c r="XX1056" s="168"/>
      <c r="XY1056" s="168"/>
      <c r="XZ1056" s="168"/>
      <c r="YA1056" s="168"/>
      <c r="YB1056" s="168"/>
      <c r="YC1056" s="168"/>
      <c r="YD1056" s="168"/>
      <c r="YE1056" s="168"/>
      <c r="YF1056" s="168"/>
      <c r="YG1056" s="168"/>
      <c r="YH1056" s="168"/>
      <c r="YI1056" s="168"/>
      <c r="YJ1056" s="168"/>
      <c r="YK1056" s="168"/>
      <c r="YL1056" s="168"/>
      <c r="YM1056" s="168"/>
      <c r="YN1056" s="168"/>
      <c r="YO1056" s="168"/>
      <c r="YP1056" s="168"/>
      <c r="YQ1056" s="168"/>
      <c r="YR1056" s="168"/>
      <c r="YS1056" s="168"/>
      <c r="YT1056" s="168"/>
      <c r="YU1056" s="168"/>
      <c r="YV1056" s="168"/>
      <c r="YW1056" s="168"/>
      <c r="YX1056" s="168"/>
      <c r="YY1056" s="168"/>
      <c r="YZ1056" s="168"/>
      <c r="ZA1056" s="168"/>
      <c r="ZB1056" s="168"/>
      <c r="ZC1056" s="168"/>
      <c r="ZD1056" s="168"/>
      <c r="ZE1056" s="168"/>
      <c r="ZF1056" s="168"/>
      <c r="ZG1056" s="168"/>
      <c r="ZH1056" s="168"/>
      <c r="ZI1056" s="168"/>
      <c r="ZJ1056" s="168"/>
      <c r="ZK1056" s="168"/>
      <c r="ZL1056" s="168"/>
      <c r="ZM1056" s="168"/>
      <c r="ZN1056" s="168"/>
      <c r="ZO1056" s="168"/>
      <c r="ZP1056" s="168"/>
      <c r="ZQ1056" s="168"/>
      <c r="ZR1056" s="168"/>
      <c r="ZS1056" s="168"/>
      <c r="ZT1056" s="168"/>
      <c r="ZU1056" s="168"/>
      <c r="ZV1056" s="168"/>
      <c r="ZW1056" s="168"/>
      <c r="ZX1056" s="168"/>
      <c r="ZY1056" s="168"/>
      <c r="ZZ1056" s="168"/>
      <c r="AAA1056" s="168"/>
      <c r="AAB1056" s="168"/>
      <c r="AAC1056" s="168"/>
      <c r="AAD1056" s="168"/>
      <c r="AAE1056" s="168"/>
      <c r="AAF1056" s="168"/>
      <c r="AAG1056" s="168"/>
      <c r="AAH1056" s="168"/>
      <c r="AAI1056" s="168"/>
      <c r="AAJ1056" s="168"/>
      <c r="AAK1056" s="168"/>
      <c r="AAL1056" s="168"/>
      <c r="AAM1056" s="168"/>
      <c r="AAN1056" s="168"/>
      <c r="AAO1056" s="168"/>
      <c r="AAP1056" s="168"/>
      <c r="AAQ1056" s="168"/>
      <c r="AAR1056" s="168"/>
      <c r="AAS1056" s="168"/>
      <c r="AAT1056" s="168"/>
      <c r="AAU1056" s="168"/>
      <c r="AAV1056" s="168"/>
      <c r="AAW1056" s="168"/>
      <c r="AAX1056" s="168"/>
      <c r="AAY1056" s="168"/>
      <c r="AAZ1056" s="168"/>
      <c r="ABA1056" s="168"/>
      <c r="ABB1056" s="168"/>
      <c r="ABC1056" s="168"/>
      <c r="ABD1056" s="168"/>
      <c r="ABE1056" s="168"/>
      <c r="ABF1056" s="168"/>
      <c r="ABG1056" s="168"/>
      <c r="ABH1056" s="168"/>
      <c r="ABI1056" s="168"/>
      <c r="ABJ1056" s="168"/>
      <c r="ABK1056" s="168"/>
      <c r="ABL1056" s="168"/>
      <c r="ABM1056" s="168"/>
      <c r="ABN1056" s="168"/>
      <c r="ABO1056" s="168"/>
      <c r="ABP1056" s="168"/>
      <c r="ABQ1056" s="168"/>
      <c r="ABR1056" s="168"/>
      <c r="ABS1056" s="168"/>
      <c r="ABT1056" s="168"/>
      <c r="ABU1056" s="168"/>
      <c r="ABV1056" s="168"/>
      <c r="ABW1056" s="168"/>
      <c r="ABX1056" s="168"/>
      <c r="ABY1056" s="168"/>
      <c r="ABZ1056" s="168"/>
      <c r="ACA1056" s="168"/>
      <c r="ACB1056" s="168"/>
      <c r="ACC1056" s="168"/>
      <c r="ACD1056" s="168"/>
      <c r="ACE1056" s="168"/>
      <c r="ACF1056" s="168"/>
      <c r="ACG1056" s="168"/>
      <c r="ACH1056" s="168"/>
      <c r="ACI1056" s="168"/>
      <c r="ACJ1056" s="168"/>
      <c r="ACK1056" s="168"/>
      <c r="ACL1056" s="168"/>
      <c r="ACM1056" s="168"/>
      <c r="ACN1056" s="168"/>
      <c r="ACO1056" s="168"/>
      <c r="ACP1056" s="168"/>
      <c r="ACQ1056" s="168"/>
      <c r="ACR1056" s="168"/>
      <c r="ACS1056" s="168"/>
      <c r="ACT1056" s="168"/>
      <c r="ACU1056" s="168"/>
      <c r="ACV1056" s="168"/>
      <c r="ACW1056" s="168"/>
      <c r="ACX1056" s="168"/>
      <c r="ACY1056" s="168"/>
      <c r="ACZ1056" s="168"/>
      <c r="ADA1056" s="168"/>
      <c r="ADB1056" s="168"/>
      <c r="ADC1056" s="168"/>
      <c r="ADD1056" s="168"/>
      <c r="ADE1056" s="168"/>
      <c r="ADF1056" s="168"/>
      <c r="ADG1056" s="168"/>
      <c r="ADH1056" s="168"/>
      <c r="ADI1056" s="168"/>
      <c r="ADJ1056" s="168"/>
      <c r="ADK1056" s="168"/>
      <c r="ADL1056" s="168"/>
      <c r="ADM1056" s="168"/>
      <c r="ADN1056" s="168"/>
      <c r="ADO1056" s="168"/>
      <c r="ADP1056" s="168"/>
      <c r="ADQ1056" s="168"/>
      <c r="ADR1056" s="168"/>
      <c r="ADS1056" s="168"/>
      <c r="ADT1056" s="168"/>
      <c r="ADU1056" s="168"/>
      <c r="ADV1056" s="168"/>
      <c r="ADW1056" s="168"/>
      <c r="ADX1056" s="168"/>
      <c r="ADY1056" s="168"/>
      <c r="ADZ1056" s="168"/>
      <c r="AEA1056" s="168"/>
      <c r="AEB1056" s="168"/>
      <c r="AEC1056" s="168"/>
      <c r="AED1056" s="168"/>
      <c r="AEE1056" s="168"/>
      <c r="AEF1056" s="168"/>
      <c r="AEG1056" s="168"/>
      <c r="AEH1056" s="168"/>
      <c r="AEI1056" s="168"/>
      <c r="AEJ1056" s="168"/>
      <c r="AEK1056" s="168"/>
      <c r="AEL1056" s="168"/>
      <c r="AEM1056" s="168"/>
      <c r="AEN1056" s="168"/>
      <c r="AEO1056" s="168"/>
      <c r="AEP1056" s="168"/>
      <c r="AEQ1056" s="168"/>
      <c r="AER1056" s="168"/>
      <c r="AES1056" s="168"/>
      <c r="AET1056" s="168"/>
      <c r="AEU1056" s="168"/>
      <c r="AEV1056" s="168"/>
      <c r="AEW1056" s="168"/>
      <c r="AEX1056" s="168"/>
      <c r="AEY1056" s="168"/>
      <c r="AEZ1056" s="168"/>
      <c r="AFA1056" s="168"/>
      <c r="AFB1056" s="168"/>
      <c r="AFC1056" s="168"/>
      <c r="AFD1056" s="168"/>
      <c r="AFE1056" s="168"/>
      <c r="AFF1056" s="168"/>
      <c r="AFG1056" s="168"/>
      <c r="AFH1056" s="168"/>
      <c r="AFI1056" s="168"/>
      <c r="AFJ1056" s="168"/>
      <c r="AFK1056" s="168"/>
      <c r="AFL1056" s="168"/>
      <c r="AFM1056" s="168"/>
      <c r="AFN1056" s="168"/>
      <c r="AFO1056" s="168"/>
      <c r="AFP1056" s="168"/>
      <c r="AFQ1056" s="168"/>
      <c r="AFR1056" s="168"/>
      <c r="AFS1056" s="168"/>
      <c r="AFT1056" s="168"/>
      <c r="AFU1056" s="168"/>
      <c r="AFV1056" s="168"/>
      <c r="AFW1056" s="168"/>
      <c r="AFX1056" s="168"/>
      <c r="AFY1056" s="168"/>
      <c r="AFZ1056" s="168"/>
      <c r="AGA1056" s="168"/>
      <c r="AGB1056" s="168"/>
      <c r="AGC1056" s="168"/>
      <c r="AGD1056" s="168"/>
      <c r="AGE1056" s="168"/>
      <c r="AGF1056" s="168"/>
      <c r="AGG1056" s="168"/>
      <c r="AGH1056" s="168"/>
      <c r="AGI1056" s="168"/>
      <c r="AGJ1056" s="168"/>
      <c r="AGK1056" s="168"/>
      <c r="AGL1056" s="168"/>
      <c r="AGM1056" s="168"/>
      <c r="AGN1056" s="168"/>
      <c r="AGO1056" s="168"/>
      <c r="AGP1056" s="168"/>
      <c r="AGQ1056" s="168"/>
      <c r="AGR1056" s="168"/>
      <c r="AGS1056" s="168"/>
      <c r="AGT1056" s="168"/>
      <c r="AGU1056" s="168"/>
      <c r="AGV1056" s="168"/>
      <c r="AGW1056" s="168"/>
      <c r="AGX1056" s="168"/>
      <c r="AGY1056" s="168"/>
      <c r="AGZ1056" s="168"/>
      <c r="AHA1056" s="168"/>
      <c r="AHB1056" s="168"/>
      <c r="AHC1056" s="168"/>
      <c r="AHD1056" s="168"/>
      <c r="AHE1056" s="168"/>
      <c r="AHF1056" s="168"/>
      <c r="AHG1056" s="168"/>
      <c r="AHH1056" s="168"/>
      <c r="AHI1056" s="168"/>
      <c r="AHJ1056" s="168"/>
      <c r="AHK1056" s="168"/>
      <c r="AHL1056" s="168"/>
      <c r="AHM1056" s="168"/>
      <c r="AHN1056" s="168"/>
      <c r="AHO1056" s="168"/>
      <c r="AHP1056" s="168"/>
      <c r="AHQ1056" s="168"/>
      <c r="AHR1056" s="168"/>
      <c r="AHS1056" s="168"/>
      <c r="AHT1056" s="168"/>
      <c r="AHU1056" s="168"/>
      <c r="AHV1056" s="168"/>
      <c r="AHW1056" s="168"/>
      <c r="AHX1056" s="168"/>
      <c r="AHY1056" s="168"/>
      <c r="AHZ1056" s="168"/>
      <c r="AIA1056" s="168"/>
      <c r="AIB1056" s="168"/>
      <c r="AIC1056" s="168"/>
      <c r="AID1056" s="168"/>
      <c r="AIE1056" s="168"/>
      <c r="AIF1056" s="168"/>
      <c r="AIG1056" s="168"/>
      <c r="AIH1056" s="168"/>
      <c r="AII1056" s="168"/>
      <c r="AIJ1056" s="168"/>
      <c r="AIK1056" s="168"/>
      <c r="AIL1056" s="168"/>
      <c r="AIM1056" s="168"/>
      <c r="AIN1056" s="168"/>
      <c r="AIO1056" s="168"/>
      <c r="AIP1056" s="168"/>
      <c r="AIQ1056" s="168"/>
      <c r="AIR1056" s="168"/>
      <c r="AIS1056" s="168"/>
      <c r="AIT1056" s="168"/>
      <c r="AIU1056" s="168"/>
      <c r="AIV1056" s="168"/>
      <c r="AIW1056" s="168"/>
      <c r="AIX1056" s="168"/>
      <c r="AIY1056" s="168"/>
      <c r="AIZ1056" s="168"/>
      <c r="AJA1056" s="168"/>
      <c r="AJB1056" s="168"/>
      <c r="AJC1056" s="168"/>
      <c r="AJD1056" s="168"/>
      <c r="AJE1056" s="168"/>
      <c r="AJF1056" s="168"/>
      <c r="AJG1056" s="168"/>
      <c r="AJH1056" s="168"/>
      <c r="AJI1056" s="168"/>
      <c r="AJJ1056" s="168"/>
      <c r="AJK1056" s="168"/>
    </row>
    <row r="1057" spans="1:947" s="33" customFormat="1" ht="10.5" x14ac:dyDescent="0.15">
      <c r="A1057" s="296" t="s">
        <v>3749</v>
      </c>
      <c r="B1057" s="296" t="s">
        <v>35</v>
      </c>
      <c r="C1057" s="296" t="s">
        <v>3750</v>
      </c>
      <c r="D1057" s="296" t="s">
        <v>3751</v>
      </c>
      <c r="E1057" s="296" t="s">
        <v>3183</v>
      </c>
      <c r="F1057" s="296">
        <v>12218</v>
      </c>
      <c r="G1057" s="297">
        <v>43018</v>
      </c>
      <c r="H1057" s="296" t="s">
        <v>93</v>
      </c>
      <c r="I1057" s="296" t="s">
        <v>3752</v>
      </c>
      <c r="J1057" s="296" t="s">
        <v>3753</v>
      </c>
      <c r="K1057" s="296"/>
      <c r="L1057" s="311">
        <v>3566</v>
      </c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  <c r="AA1057" s="168"/>
      <c r="AB1057" s="168"/>
      <c r="AC1057" s="168"/>
      <c r="AD1057" s="168"/>
      <c r="AE1057" s="168"/>
      <c r="AF1057" s="168"/>
      <c r="AG1057" s="168"/>
      <c r="AH1057" s="168"/>
      <c r="AI1057" s="168"/>
      <c r="AJ1057" s="168"/>
      <c r="AK1057" s="168"/>
      <c r="AL1057" s="168"/>
      <c r="AM1057" s="168"/>
      <c r="AN1057" s="168"/>
      <c r="AO1057" s="168"/>
      <c r="AP1057" s="168"/>
      <c r="AQ1057" s="168"/>
      <c r="AR1057" s="168"/>
      <c r="AS1057" s="168"/>
      <c r="AT1057" s="168"/>
      <c r="AU1057" s="168"/>
      <c r="AV1057" s="168"/>
      <c r="AW1057" s="168"/>
      <c r="AX1057" s="168"/>
      <c r="AY1057" s="168"/>
      <c r="AZ1057" s="168"/>
      <c r="BA1057" s="168"/>
      <c r="BB1057" s="168"/>
      <c r="BC1057" s="168"/>
      <c r="BD1057" s="168"/>
      <c r="BE1057" s="168"/>
      <c r="BF1057" s="168"/>
      <c r="BG1057" s="168"/>
      <c r="BH1057" s="168"/>
      <c r="BI1057" s="168"/>
      <c r="BJ1057" s="168"/>
      <c r="BK1057" s="168"/>
      <c r="BL1057" s="168"/>
      <c r="BM1057" s="168"/>
      <c r="BN1057" s="168"/>
      <c r="BO1057" s="168"/>
      <c r="BP1057" s="168"/>
      <c r="BQ1057" s="168"/>
      <c r="BR1057" s="168"/>
      <c r="BS1057" s="168"/>
      <c r="BT1057" s="168"/>
      <c r="BU1057" s="168"/>
      <c r="BV1057" s="168"/>
      <c r="BW1057" s="168"/>
      <c r="BX1057" s="168"/>
      <c r="BY1057" s="168"/>
      <c r="BZ1057" s="168"/>
      <c r="CA1057" s="168"/>
      <c r="CB1057" s="168"/>
      <c r="CC1057" s="168"/>
      <c r="CD1057" s="168"/>
      <c r="CE1057" s="168"/>
      <c r="CF1057" s="168"/>
      <c r="CG1057" s="168"/>
      <c r="CH1057" s="168"/>
      <c r="CI1057" s="168"/>
      <c r="CJ1057" s="168"/>
      <c r="CK1057" s="168"/>
      <c r="CL1057" s="168"/>
      <c r="CM1057" s="168"/>
      <c r="CN1057" s="168"/>
      <c r="CO1057" s="168"/>
      <c r="CP1057" s="168"/>
      <c r="CQ1057" s="168"/>
      <c r="CR1057" s="168"/>
      <c r="CS1057" s="168"/>
      <c r="CT1057" s="168"/>
      <c r="CU1057" s="168"/>
      <c r="CV1057" s="168"/>
      <c r="CW1057" s="168"/>
      <c r="CX1057" s="168"/>
      <c r="CY1057" s="168"/>
      <c r="CZ1057" s="168"/>
      <c r="DA1057" s="168"/>
      <c r="DB1057" s="168"/>
      <c r="DC1057" s="168"/>
      <c r="DD1057" s="168"/>
      <c r="DE1057" s="168"/>
      <c r="DF1057" s="168"/>
      <c r="DG1057" s="168"/>
      <c r="DH1057" s="168"/>
      <c r="DI1057" s="168"/>
      <c r="DJ1057" s="168"/>
      <c r="DK1057" s="168"/>
      <c r="DL1057" s="168"/>
      <c r="DM1057" s="168"/>
      <c r="DN1057" s="168"/>
      <c r="DO1057" s="168"/>
      <c r="DP1057" s="168"/>
      <c r="DQ1057" s="168"/>
      <c r="DR1057" s="168"/>
      <c r="DS1057" s="168"/>
      <c r="DT1057" s="168"/>
      <c r="DU1057" s="168"/>
      <c r="DV1057" s="168"/>
      <c r="DW1057" s="168"/>
      <c r="DX1057" s="168"/>
      <c r="DY1057" s="168"/>
      <c r="DZ1057" s="168"/>
      <c r="EA1057" s="168"/>
      <c r="EB1057" s="168"/>
      <c r="EC1057" s="168"/>
      <c r="ED1057" s="168"/>
      <c r="EE1057" s="168"/>
      <c r="EF1057" s="168"/>
      <c r="EG1057" s="168"/>
      <c r="EH1057" s="168"/>
      <c r="EI1057" s="168"/>
      <c r="EJ1057" s="168"/>
      <c r="EK1057" s="168"/>
      <c r="EL1057" s="168"/>
      <c r="EM1057" s="168"/>
      <c r="EN1057" s="168"/>
      <c r="EO1057" s="168"/>
      <c r="EP1057" s="168"/>
      <c r="EQ1057" s="168"/>
      <c r="ER1057" s="168"/>
      <c r="ES1057" s="168"/>
      <c r="ET1057" s="168"/>
      <c r="EU1057" s="168"/>
      <c r="EV1057" s="168"/>
      <c r="EW1057" s="168"/>
      <c r="EX1057" s="168"/>
      <c r="EY1057" s="168"/>
      <c r="EZ1057" s="168"/>
      <c r="FA1057" s="168"/>
      <c r="FB1057" s="168"/>
      <c r="FC1057" s="168"/>
      <c r="FD1057" s="168"/>
      <c r="FE1057" s="168"/>
      <c r="FF1057" s="168"/>
      <c r="FG1057" s="168"/>
      <c r="FH1057" s="168"/>
      <c r="FI1057" s="168"/>
      <c r="FJ1057" s="168"/>
      <c r="FK1057" s="168"/>
      <c r="FL1057" s="168"/>
      <c r="FM1057" s="168"/>
      <c r="FN1057" s="168"/>
      <c r="FO1057" s="168"/>
      <c r="FP1057" s="168"/>
      <c r="FQ1057" s="168"/>
      <c r="FR1057" s="168"/>
      <c r="FS1057" s="168"/>
      <c r="FT1057" s="168"/>
      <c r="FU1057" s="168"/>
      <c r="FV1057" s="168"/>
      <c r="FW1057" s="168"/>
      <c r="FX1057" s="168"/>
      <c r="FY1057" s="168"/>
      <c r="FZ1057" s="168"/>
      <c r="GA1057" s="168"/>
      <c r="GB1057" s="168"/>
      <c r="GC1057" s="168"/>
      <c r="GD1057" s="168"/>
      <c r="GE1057" s="168"/>
      <c r="GF1057" s="168"/>
      <c r="GG1057" s="168"/>
      <c r="GH1057" s="168"/>
      <c r="GI1057" s="168"/>
      <c r="GJ1057" s="168"/>
      <c r="GK1057" s="168"/>
      <c r="GL1057" s="168"/>
      <c r="GM1057" s="168"/>
      <c r="GN1057" s="168"/>
      <c r="GO1057" s="168"/>
      <c r="GP1057" s="168"/>
      <c r="GQ1057" s="168"/>
      <c r="GR1057" s="168"/>
      <c r="GS1057" s="168"/>
      <c r="GT1057" s="168"/>
      <c r="GU1057" s="168"/>
      <c r="GV1057" s="168"/>
      <c r="GW1057" s="168"/>
      <c r="GX1057" s="168"/>
      <c r="GY1057" s="168"/>
      <c r="GZ1057" s="168"/>
      <c r="HA1057" s="168"/>
      <c r="HB1057" s="168"/>
      <c r="HC1057" s="168"/>
      <c r="HD1057" s="168"/>
      <c r="HE1057" s="168"/>
      <c r="HF1057" s="168"/>
      <c r="HG1057" s="168"/>
      <c r="HH1057" s="168"/>
      <c r="HI1057" s="168"/>
      <c r="HJ1057" s="168"/>
      <c r="HK1057" s="168"/>
      <c r="HL1057" s="168"/>
      <c r="HM1057" s="168"/>
      <c r="HN1057" s="168"/>
      <c r="HO1057" s="168"/>
      <c r="HP1057" s="168"/>
      <c r="HQ1057" s="168"/>
      <c r="HR1057" s="168"/>
      <c r="HS1057" s="168"/>
      <c r="HT1057" s="168"/>
      <c r="HU1057" s="168"/>
      <c r="HV1057" s="168"/>
      <c r="HW1057" s="168"/>
      <c r="HX1057" s="168"/>
      <c r="HY1057" s="168"/>
      <c r="HZ1057" s="168"/>
      <c r="IA1057" s="168"/>
      <c r="IB1057" s="168"/>
      <c r="IC1057" s="168"/>
      <c r="ID1057" s="168"/>
      <c r="IE1057" s="168"/>
      <c r="IF1057" s="168"/>
      <c r="IG1057" s="168"/>
      <c r="IH1057" s="168"/>
      <c r="II1057" s="168"/>
      <c r="IJ1057" s="168"/>
      <c r="IK1057" s="168"/>
      <c r="IL1057" s="168"/>
      <c r="IM1057" s="168"/>
      <c r="IN1057" s="168"/>
      <c r="IO1057" s="168"/>
      <c r="IP1057" s="168"/>
      <c r="IQ1057" s="168"/>
      <c r="IR1057" s="168"/>
      <c r="IS1057" s="168"/>
      <c r="IT1057" s="168"/>
      <c r="IU1057" s="168"/>
      <c r="IV1057" s="168"/>
      <c r="IW1057" s="168"/>
      <c r="IX1057" s="168"/>
      <c r="IY1057" s="168"/>
      <c r="IZ1057" s="168"/>
      <c r="JA1057" s="168"/>
      <c r="JB1057" s="168"/>
      <c r="JC1057" s="168"/>
      <c r="JD1057" s="168"/>
      <c r="JE1057" s="168"/>
      <c r="JF1057" s="168"/>
      <c r="JG1057" s="168"/>
      <c r="JH1057" s="168"/>
      <c r="JI1057" s="168"/>
      <c r="JJ1057" s="168"/>
      <c r="JK1057" s="168"/>
      <c r="JL1057" s="168"/>
      <c r="JM1057" s="168"/>
      <c r="JN1057" s="168"/>
      <c r="JO1057" s="168"/>
      <c r="JP1057" s="168"/>
      <c r="JQ1057" s="168"/>
      <c r="JR1057" s="168"/>
      <c r="JS1057" s="168"/>
      <c r="JT1057" s="168"/>
      <c r="JU1057" s="168"/>
      <c r="JV1057" s="168"/>
      <c r="JW1057" s="168"/>
      <c r="JX1057" s="168"/>
      <c r="JY1057" s="168"/>
      <c r="JZ1057" s="168"/>
      <c r="KA1057" s="168"/>
      <c r="KB1057" s="168"/>
      <c r="KC1057" s="168"/>
      <c r="KD1057" s="168"/>
      <c r="KE1057" s="168"/>
      <c r="KF1057" s="168"/>
      <c r="KG1057" s="168"/>
      <c r="KH1057" s="168"/>
      <c r="KI1057" s="168"/>
      <c r="KJ1057" s="168"/>
      <c r="KK1057" s="168"/>
      <c r="KL1057" s="168"/>
      <c r="KM1057" s="168"/>
      <c r="KN1057" s="168"/>
      <c r="KO1057" s="168"/>
      <c r="KP1057" s="168"/>
      <c r="KQ1057" s="168"/>
      <c r="KR1057" s="168"/>
      <c r="KS1057" s="168"/>
      <c r="KT1057" s="168"/>
      <c r="KU1057" s="168"/>
      <c r="KV1057" s="168"/>
      <c r="KW1057" s="168"/>
      <c r="KX1057" s="168"/>
      <c r="KY1057" s="168"/>
      <c r="KZ1057" s="168"/>
      <c r="LA1057" s="168"/>
      <c r="LB1057" s="168"/>
      <c r="LC1057" s="168"/>
      <c r="LD1057" s="168"/>
      <c r="LE1057" s="168"/>
      <c r="LF1057" s="168"/>
      <c r="LG1057" s="168"/>
      <c r="LH1057" s="168"/>
      <c r="LI1057" s="168"/>
      <c r="LJ1057" s="168"/>
      <c r="LK1057" s="168"/>
      <c r="LL1057" s="168"/>
      <c r="LM1057" s="168"/>
      <c r="LN1057" s="168"/>
      <c r="LO1057" s="168"/>
      <c r="LP1057" s="168"/>
      <c r="LQ1057" s="168"/>
      <c r="LR1057" s="168"/>
      <c r="LS1057" s="168"/>
      <c r="LT1057" s="168"/>
      <c r="LU1057" s="168"/>
      <c r="LV1057" s="168"/>
      <c r="LW1057" s="168"/>
      <c r="LX1057" s="168"/>
      <c r="LY1057" s="168"/>
      <c r="LZ1057" s="168"/>
      <c r="MA1057" s="168"/>
      <c r="MB1057" s="168"/>
      <c r="MC1057" s="168"/>
      <c r="MD1057" s="168"/>
      <c r="ME1057" s="168"/>
      <c r="MF1057" s="168"/>
      <c r="MG1057" s="168"/>
      <c r="MH1057" s="168"/>
      <c r="MI1057" s="168"/>
      <c r="MJ1057" s="168"/>
      <c r="MK1057" s="168"/>
      <c r="ML1057" s="168"/>
      <c r="MM1057" s="168"/>
      <c r="MN1057" s="168"/>
      <c r="MO1057" s="168"/>
      <c r="MP1057" s="168"/>
      <c r="MQ1057" s="168"/>
      <c r="MR1057" s="168"/>
      <c r="MS1057" s="168"/>
      <c r="MT1057" s="168"/>
      <c r="MU1057" s="168"/>
      <c r="MV1057" s="168"/>
      <c r="MW1057" s="168"/>
      <c r="MX1057" s="168"/>
      <c r="MY1057" s="168"/>
      <c r="MZ1057" s="168"/>
      <c r="NA1057" s="168"/>
      <c r="NB1057" s="168"/>
      <c r="NC1057" s="168"/>
      <c r="ND1057" s="168"/>
      <c r="NE1057" s="168"/>
      <c r="NF1057" s="168"/>
      <c r="NG1057" s="168"/>
      <c r="NH1057" s="168"/>
      <c r="NI1057" s="168"/>
      <c r="NJ1057" s="168"/>
      <c r="NK1057" s="168"/>
      <c r="NL1057" s="168"/>
      <c r="NM1057" s="168"/>
      <c r="NN1057" s="168"/>
      <c r="NO1057" s="168"/>
      <c r="NP1057" s="168"/>
      <c r="NQ1057" s="168"/>
      <c r="NR1057" s="168"/>
      <c r="NS1057" s="168"/>
      <c r="NT1057" s="168"/>
      <c r="NU1057" s="168"/>
      <c r="NV1057" s="168"/>
      <c r="NW1057" s="168"/>
      <c r="NX1057" s="168"/>
      <c r="NY1057" s="168"/>
      <c r="NZ1057" s="168"/>
      <c r="OA1057" s="168"/>
      <c r="OB1057" s="168"/>
      <c r="OC1057" s="168"/>
      <c r="OD1057" s="168"/>
      <c r="OE1057" s="168"/>
      <c r="OF1057" s="168"/>
      <c r="OG1057" s="168"/>
      <c r="OH1057" s="168"/>
      <c r="OI1057" s="168"/>
      <c r="OJ1057" s="168"/>
      <c r="OK1057" s="168"/>
      <c r="OL1057" s="168"/>
      <c r="OM1057" s="168"/>
      <c r="ON1057" s="168"/>
      <c r="OO1057" s="168"/>
      <c r="OP1057" s="168"/>
      <c r="OQ1057" s="168"/>
      <c r="OR1057" s="168"/>
      <c r="OS1057" s="168"/>
      <c r="OT1057" s="168"/>
      <c r="OU1057" s="168"/>
      <c r="OV1057" s="168"/>
      <c r="OW1057" s="168"/>
      <c r="OX1057" s="168"/>
      <c r="OY1057" s="168"/>
      <c r="OZ1057" s="168"/>
      <c r="PA1057" s="168"/>
      <c r="PB1057" s="168"/>
      <c r="PC1057" s="168"/>
      <c r="PD1057" s="168"/>
      <c r="PE1057" s="168"/>
      <c r="PF1057" s="168"/>
      <c r="PG1057" s="168"/>
      <c r="PH1057" s="168"/>
      <c r="PI1057" s="168"/>
      <c r="PJ1057" s="168"/>
      <c r="PK1057" s="168"/>
      <c r="PL1057" s="168"/>
      <c r="PM1057" s="168"/>
      <c r="PN1057" s="168"/>
      <c r="PO1057" s="168"/>
      <c r="PP1057" s="168"/>
      <c r="PQ1057" s="168"/>
      <c r="PR1057" s="168"/>
      <c r="PS1057" s="168"/>
      <c r="PT1057" s="168"/>
      <c r="PU1057" s="168"/>
      <c r="PV1057" s="168"/>
      <c r="PW1057" s="168"/>
      <c r="PX1057" s="168"/>
      <c r="PY1057" s="168"/>
      <c r="PZ1057" s="168"/>
      <c r="QA1057" s="168"/>
      <c r="QB1057" s="168"/>
      <c r="QC1057" s="168"/>
      <c r="QD1057" s="168"/>
      <c r="QE1057" s="168"/>
      <c r="QF1057" s="168"/>
      <c r="QG1057" s="168"/>
      <c r="QH1057" s="168"/>
      <c r="QI1057" s="168"/>
      <c r="QJ1057" s="168"/>
      <c r="QK1057" s="168"/>
      <c r="QL1057" s="168"/>
      <c r="QM1057" s="168"/>
      <c r="QN1057" s="168"/>
      <c r="QO1057" s="168"/>
      <c r="QP1057" s="168"/>
      <c r="QQ1057" s="168"/>
      <c r="QR1057" s="168"/>
      <c r="QS1057" s="168"/>
      <c r="QT1057" s="168"/>
      <c r="QU1057" s="168"/>
      <c r="QV1057" s="168"/>
      <c r="QW1057" s="168"/>
      <c r="QX1057" s="168"/>
      <c r="QY1057" s="168"/>
      <c r="QZ1057" s="168"/>
      <c r="RA1057" s="168"/>
      <c r="RB1057" s="168"/>
      <c r="RC1057" s="168"/>
      <c r="RD1057" s="168"/>
      <c r="RE1057" s="168"/>
      <c r="RF1057" s="168"/>
      <c r="RG1057" s="168"/>
      <c r="RH1057" s="168"/>
      <c r="RI1057" s="168"/>
      <c r="RJ1057" s="168"/>
      <c r="RK1057" s="168"/>
      <c r="RL1057" s="168"/>
      <c r="RM1057" s="168"/>
      <c r="RN1057" s="168"/>
      <c r="RO1057" s="168"/>
      <c r="RP1057" s="168"/>
      <c r="RQ1057" s="168"/>
      <c r="RR1057" s="168"/>
      <c r="RS1057" s="168"/>
      <c r="RT1057" s="168"/>
      <c r="RU1057" s="168"/>
      <c r="RV1057" s="168"/>
      <c r="RW1057" s="168"/>
      <c r="RX1057" s="168"/>
      <c r="RY1057" s="168"/>
      <c r="RZ1057" s="168"/>
      <c r="SA1057" s="168"/>
      <c r="SB1057" s="168"/>
      <c r="SC1057" s="168"/>
      <c r="SD1057" s="168"/>
      <c r="SE1057" s="168"/>
      <c r="SF1057" s="168"/>
      <c r="SG1057" s="168"/>
      <c r="SH1057" s="168"/>
      <c r="SI1057" s="168"/>
      <c r="SJ1057" s="168"/>
      <c r="SK1057" s="168"/>
      <c r="SL1057" s="168"/>
      <c r="SM1057" s="168"/>
      <c r="SN1057" s="168"/>
      <c r="SO1057" s="168"/>
      <c r="SP1057" s="168"/>
      <c r="SQ1057" s="168"/>
      <c r="SR1057" s="168"/>
      <c r="SS1057" s="168"/>
      <c r="ST1057" s="168"/>
      <c r="SU1057" s="168"/>
      <c r="SV1057" s="168"/>
      <c r="SW1057" s="168"/>
      <c r="SX1057" s="168"/>
      <c r="SY1057" s="168"/>
      <c r="SZ1057" s="168"/>
      <c r="TA1057" s="168"/>
      <c r="TB1057" s="168"/>
      <c r="TC1057" s="168"/>
      <c r="TD1057" s="168"/>
      <c r="TE1057" s="168"/>
      <c r="TF1057" s="168"/>
      <c r="TG1057" s="168"/>
      <c r="TH1057" s="168"/>
      <c r="TI1057" s="168"/>
      <c r="TJ1057" s="168"/>
      <c r="TK1057" s="168"/>
      <c r="TL1057" s="168"/>
      <c r="TM1057" s="168"/>
      <c r="TN1057" s="168"/>
      <c r="TO1057" s="168"/>
      <c r="TP1057" s="168"/>
      <c r="TQ1057" s="168"/>
      <c r="TR1057" s="168"/>
      <c r="TS1057" s="168"/>
      <c r="TT1057" s="168"/>
      <c r="TU1057" s="168"/>
      <c r="TV1057" s="168"/>
      <c r="TW1057" s="168"/>
      <c r="TX1057" s="168"/>
      <c r="TY1057" s="168"/>
      <c r="TZ1057" s="168"/>
      <c r="UA1057" s="168"/>
      <c r="UB1057" s="168"/>
      <c r="UC1057" s="168"/>
      <c r="UD1057" s="168"/>
      <c r="UE1057" s="168"/>
      <c r="UF1057" s="168"/>
      <c r="UG1057" s="168"/>
      <c r="UH1057" s="168"/>
      <c r="UI1057" s="168"/>
      <c r="UJ1057" s="168"/>
      <c r="UK1057" s="168"/>
      <c r="UL1057" s="168"/>
      <c r="UM1057" s="168"/>
      <c r="UN1057" s="168"/>
      <c r="UO1057" s="168"/>
      <c r="UP1057" s="168"/>
      <c r="UQ1057" s="168"/>
      <c r="UR1057" s="168"/>
      <c r="US1057" s="168"/>
      <c r="UT1057" s="168"/>
      <c r="UU1057" s="168"/>
      <c r="UV1057" s="168"/>
      <c r="UW1057" s="168"/>
      <c r="UX1057" s="168"/>
      <c r="UY1057" s="168"/>
      <c r="UZ1057" s="168"/>
      <c r="VA1057" s="168"/>
      <c r="VB1057" s="168"/>
      <c r="VC1057" s="168"/>
      <c r="VD1057" s="168"/>
      <c r="VE1057" s="168"/>
      <c r="VF1057" s="168"/>
      <c r="VG1057" s="168"/>
      <c r="VH1057" s="168"/>
      <c r="VI1057" s="168"/>
      <c r="VJ1057" s="168"/>
      <c r="VK1057" s="168"/>
      <c r="VL1057" s="168"/>
      <c r="VM1057" s="168"/>
      <c r="VN1057" s="168"/>
      <c r="VO1057" s="168"/>
      <c r="VP1057" s="168"/>
      <c r="VQ1057" s="168"/>
      <c r="VR1057" s="168"/>
      <c r="VS1057" s="168"/>
      <c r="VT1057" s="168"/>
      <c r="VU1057" s="168"/>
      <c r="VV1057" s="168"/>
      <c r="VW1057" s="168"/>
      <c r="VX1057" s="168"/>
      <c r="VY1057" s="168"/>
      <c r="VZ1057" s="168"/>
      <c r="WA1057" s="168"/>
      <c r="WB1057" s="168"/>
      <c r="WC1057" s="168"/>
      <c r="WD1057" s="168"/>
      <c r="WE1057" s="168"/>
      <c r="WF1057" s="168"/>
      <c r="WG1057" s="168"/>
      <c r="WH1057" s="168"/>
      <c r="WI1057" s="168"/>
      <c r="WJ1057" s="168"/>
      <c r="WK1057" s="168"/>
      <c r="WL1057" s="168"/>
      <c r="WM1057" s="168"/>
      <c r="WN1057" s="168"/>
      <c r="WO1057" s="168"/>
      <c r="WP1057" s="168"/>
      <c r="WQ1057" s="168"/>
      <c r="WR1057" s="168"/>
      <c r="WS1057" s="168"/>
      <c r="WT1057" s="168"/>
      <c r="WU1057" s="168"/>
      <c r="WV1057" s="168"/>
      <c r="WW1057" s="168"/>
      <c r="WX1057" s="168"/>
      <c r="WY1057" s="168"/>
      <c r="WZ1057" s="168"/>
      <c r="XA1057" s="168"/>
      <c r="XB1057" s="168"/>
      <c r="XC1057" s="168"/>
      <c r="XD1057" s="168"/>
      <c r="XE1057" s="168"/>
      <c r="XF1057" s="168"/>
      <c r="XG1057" s="168"/>
      <c r="XH1057" s="168"/>
      <c r="XI1057" s="168"/>
      <c r="XJ1057" s="168"/>
      <c r="XK1057" s="168"/>
      <c r="XL1057" s="168"/>
      <c r="XM1057" s="168"/>
      <c r="XN1057" s="168"/>
      <c r="XO1057" s="168"/>
      <c r="XP1057" s="168"/>
      <c r="XQ1057" s="168"/>
      <c r="XR1057" s="168"/>
      <c r="XS1057" s="168"/>
      <c r="XT1057" s="168"/>
      <c r="XU1057" s="168"/>
      <c r="XV1057" s="168"/>
      <c r="XW1057" s="168"/>
      <c r="XX1057" s="168"/>
      <c r="XY1057" s="168"/>
      <c r="XZ1057" s="168"/>
      <c r="YA1057" s="168"/>
      <c r="YB1057" s="168"/>
      <c r="YC1057" s="168"/>
      <c r="YD1057" s="168"/>
      <c r="YE1057" s="168"/>
      <c r="YF1057" s="168"/>
      <c r="YG1057" s="168"/>
      <c r="YH1057" s="168"/>
      <c r="YI1057" s="168"/>
      <c r="YJ1057" s="168"/>
      <c r="YK1057" s="168"/>
      <c r="YL1057" s="168"/>
      <c r="YM1057" s="168"/>
      <c r="YN1057" s="168"/>
      <c r="YO1057" s="168"/>
      <c r="YP1057" s="168"/>
      <c r="YQ1057" s="168"/>
      <c r="YR1057" s="168"/>
      <c r="YS1057" s="168"/>
      <c r="YT1057" s="168"/>
      <c r="YU1057" s="168"/>
      <c r="YV1057" s="168"/>
      <c r="YW1057" s="168"/>
      <c r="YX1057" s="168"/>
      <c r="YY1057" s="168"/>
      <c r="YZ1057" s="168"/>
      <c r="ZA1057" s="168"/>
      <c r="ZB1057" s="168"/>
      <c r="ZC1057" s="168"/>
      <c r="ZD1057" s="168"/>
      <c r="ZE1057" s="168"/>
      <c r="ZF1057" s="168"/>
      <c r="ZG1057" s="168"/>
      <c r="ZH1057" s="168"/>
      <c r="ZI1057" s="168"/>
      <c r="ZJ1057" s="168"/>
      <c r="ZK1057" s="168"/>
      <c r="ZL1057" s="168"/>
      <c r="ZM1057" s="168"/>
      <c r="ZN1057" s="168"/>
      <c r="ZO1057" s="168"/>
      <c r="ZP1057" s="168"/>
      <c r="ZQ1057" s="168"/>
      <c r="ZR1057" s="168"/>
      <c r="ZS1057" s="168"/>
      <c r="ZT1057" s="168"/>
      <c r="ZU1057" s="168"/>
      <c r="ZV1057" s="168"/>
      <c r="ZW1057" s="168"/>
      <c r="ZX1057" s="168"/>
      <c r="ZY1057" s="168"/>
      <c r="ZZ1057" s="168"/>
      <c r="AAA1057" s="168"/>
      <c r="AAB1057" s="168"/>
      <c r="AAC1057" s="168"/>
      <c r="AAD1057" s="168"/>
      <c r="AAE1057" s="168"/>
      <c r="AAF1057" s="168"/>
      <c r="AAG1057" s="168"/>
      <c r="AAH1057" s="168"/>
      <c r="AAI1057" s="168"/>
      <c r="AAJ1057" s="168"/>
      <c r="AAK1057" s="168"/>
      <c r="AAL1057" s="168"/>
      <c r="AAM1057" s="168"/>
      <c r="AAN1057" s="168"/>
      <c r="AAO1057" s="168"/>
      <c r="AAP1057" s="168"/>
      <c r="AAQ1057" s="168"/>
      <c r="AAR1057" s="168"/>
      <c r="AAS1057" s="168"/>
      <c r="AAT1057" s="168"/>
      <c r="AAU1057" s="168"/>
      <c r="AAV1057" s="168"/>
      <c r="AAW1057" s="168"/>
      <c r="AAX1057" s="168"/>
      <c r="AAY1057" s="168"/>
      <c r="AAZ1057" s="168"/>
      <c r="ABA1057" s="168"/>
      <c r="ABB1057" s="168"/>
      <c r="ABC1057" s="168"/>
      <c r="ABD1057" s="168"/>
      <c r="ABE1057" s="168"/>
      <c r="ABF1057" s="168"/>
      <c r="ABG1057" s="168"/>
      <c r="ABH1057" s="168"/>
      <c r="ABI1057" s="168"/>
      <c r="ABJ1057" s="168"/>
      <c r="ABK1057" s="168"/>
      <c r="ABL1057" s="168"/>
      <c r="ABM1057" s="168"/>
      <c r="ABN1057" s="168"/>
      <c r="ABO1057" s="168"/>
      <c r="ABP1057" s="168"/>
      <c r="ABQ1057" s="168"/>
      <c r="ABR1057" s="168"/>
      <c r="ABS1057" s="168"/>
      <c r="ABT1057" s="168"/>
      <c r="ABU1057" s="168"/>
      <c r="ABV1057" s="168"/>
      <c r="ABW1057" s="168"/>
      <c r="ABX1057" s="168"/>
      <c r="ABY1057" s="168"/>
      <c r="ABZ1057" s="168"/>
      <c r="ACA1057" s="168"/>
      <c r="ACB1057" s="168"/>
      <c r="ACC1057" s="168"/>
      <c r="ACD1057" s="168"/>
      <c r="ACE1057" s="168"/>
      <c r="ACF1057" s="168"/>
      <c r="ACG1057" s="168"/>
      <c r="ACH1057" s="168"/>
      <c r="ACI1057" s="168"/>
      <c r="ACJ1057" s="168"/>
      <c r="ACK1057" s="168"/>
      <c r="ACL1057" s="168"/>
      <c r="ACM1057" s="168"/>
      <c r="ACN1057" s="168"/>
      <c r="ACO1057" s="168"/>
      <c r="ACP1057" s="168"/>
      <c r="ACQ1057" s="168"/>
      <c r="ACR1057" s="168"/>
      <c r="ACS1057" s="168"/>
      <c r="ACT1057" s="168"/>
      <c r="ACU1057" s="168"/>
      <c r="ACV1057" s="168"/>
      <c r="ACW1057" s="168"/>
      <c r="ACX1057" s="168"/>
      <c r="ACY1057" s="168"/>
      <c r="ACZ1057" s="168"/>
      <c r="ADA1057" s="168"/>
      <c r="ADB1057" s="168"/>
      <c r="ADC1057" s="168"/>
      <c r="ADD1057" s="168"/>
      <c r="ADE1057" s="168"/>
      <c r="ADF1057" s="168"/>
      <c r="ADG1057" s="168"/>
      <c r="ADH1057" s="168"/>
      <c r="ADI1057" s="168"/>
      <c r="ADJ1057" s="168"/>
      <c r="ADK1057" s="168"/>
      <c r="ADL1057" s="168"/>
      <c r="ADM1057" s="168"/>
      <c r="ADN1057" s="168"/>
      <c r="ADO1057" s="168"/>
      <c r="ADP1057" s="168"/>
      <c r="ADQ1057" s="168"/>
      <c r="ADR1057" s="168"/>
      <c r="ADS1057" s="168"/>
      <c r="ADT1057" s="168"/>
      <c r="ADU1057" s="168"/>
      <c r="ADV1057" s="168"/>
      <c r="ADW1057" s="168"/>
      <c r="ADX1057" s="168"/>
      <c r="ADY1057" s="168"/>
      <c r="ADZ1057" s="168"/>
      <c r="AEA1057" s="168"/>
      <c r="AEB1057" s="168"/>
      <c r="AEC1057" s="168"/>
      <c r="AED1057" s="168"/>
      <c r="AEE1057" s="168"/>
      <c r="AEF1057" s="168"/>
      <c r="AEG1057" s="168"/>
      <c r="AEH1057" s="168"/>
      <c r="AEI1057" s="168"/>
      <c r="AEJ1057" s="168"/>
      <c r="AEK1057" s="168"/>
      <c r="AEL1057" s="168"/>
      <c r="AEM1057" s="168"/>
      <c r="AEN1057" s="168"/>
      <c r="AEO1057" s="168"/>
      <c r="AEP1057" s="168"/>
      <c r="AEQ1057" s="168"/>
      <c r="AER1057" s="168"/>
      <c r="AES1057" s="168"/>
      <c r="AET1057" s="168"/>
      <c r="AEU1057" s="168"/>
      <c r="AEV1057" s="168"/>
      <c r="AEW1057" s="168"/>
      <c r="AEX1057" s="168"/>
      <c r="AEY1057" s="168"/>
      <c r="AEZ1057" s="168"/>
      <c r="AFA1057" s="168"/>
      <c r="AFB1057" s="168"/>
      <c r="AFC1057" s="168"/>
      <c r="AFD1057" s="168"/>
      <c r="AFE1057" s="168"/>
      <c r="AFF1057" s="168"/>
      <c r="AFG1057" s="168"/>
      <c r="AFH1057" s="168"/>
      <c r="AFI1057" s="168"/>
      <c r="AFJ1057" s="168"/>
      <c r="AFK1057" s="168"/>
      <c r="AFL1057" s="168"/>
      <c r="AFM1057" s="168"/>
      <c r="AFN1057" s="168"/>
      <c r="AFO1057" s="168"/>
      <c r="AFP1057" s="168"/>
      <c r="AFQ1057" s="168"/>
      <c r="AFR1057" s="168"/>
      <c r="AFS1057" s="168"/>
      <c r="AFT1057" s="168"/>
      <c r="AFU1057" s="168"/>
      <c r="AFV1057" s="168"/>
      <c r="AFW1057" s="168"/>
      <c r="AFX1057" s="168"/>
      <c r="AFY1057" s="168"/>
      <c r="AFZ1057" s="168"/>
      <c r="AGA1057" s="168"/>
      <c r="AGB1057" s="168"/>
      <c r="AGC1057" s="168"/>
      <c r="AGD1057" s="168"/>
      <c r="AGE1057" s="168"/>
      <c r="AGF1057" s="168"/>
      <c r="AGG1057" s="168"/>
      <c r="AGH1057" s="168"/>
      <c r="AGI1057" s="168"/>
      <c r="AGJ1057" s="168"/>
      <c r="AGK1057" s="168"/>
      <c r="AGL1057" s="168"/>
      <c r="AGM1057" s="168"/>
      <c r="AGN1057" s="168"/>
      <c r="AGO1057" s="168"/>
      <c r="AGP1057" s="168"/>
      <c r="AGQ1057" s="168"/>
      <c r="AGR1057" s="168"/>
      <c r="AGS1057" s="168"/>
      <c r="AGT1057" s="168"/>
      <c r="AGU1057" s="168"/>
      <c r="AGV1057" s="168"/>
      <c r="AGW1057" s="168"/>
      <c r="AGX1057" s="168"/>
      <c r="AGY1057" s="168"/>
      <c r="AGZ1057" s="168"/>
      <c r="AHA1057" s="168"/>
      <c r="AHB1057" s="168"/>
      <c r="AHC1057" s="168"/>
      <c r="AHD1057" s="168"/>
      <c r="AHE1057" s="168"/>
      <c r="AHF1057" s="168"/>
      <c r="AHG1057" s="168"/>
      <c r="AHH1057" s="168"/>
      <c r="AHI1057" s="168"/>
      <c r="AHJ1057" s="168"/>
      <c r="AHK1057" s="168"/>
      <c r="AHL1057" s="168"/>
      <c r="AHM1057" s="168"/>
      <c r="AHN1057" s="168"/>
      <c r="AHO1057" s="168"/>
      <c r="AHP1057" s="168"/>
      <c r="AHQ1057" s="168"/>
      <c r="AHR1057" s="168"/>
      <c r="AHS1057" s="168"/>
      <c r="AHT1057" s="168"/>
      <c r="AHU1057" s="168"/>
      <c r="AHV1057" s="168"/>
      <c r="AHW1057" s="168"/>
      <c r="AHX1057" s="168"/>
      <c r="AHY1057" s="168"/>
      <c r="AHZ1057" s="168"/>
      <c r="AIA1057" s="168"/>
      <c r="AIB1057" s="168"/>
      <c r="AIC1057" s="168"/>
      <c r="AID1057" s="168"/>
      <c r="AIE1057" s="168"/>
      <c r="AIF1057" s="168"/>
      <c r="AIG1057" s="168"/>
      <c r="AIH1057" s="168"/>
      <c r="AII1057" s="168"/>
      <c r="AIJ1057" s="168"/>
      <c r="AIK1057" s="168"/>
      <c r="AIL1057" s="168"/>
      <c r="AIM1057" s="168"/>
      <c r="AIN1057" s="168"/>
      <c r="AIO1057" s="168"/>
      <c r="AIP1057" s="168"/>
      <c r="AIQ1057" s="168"/>
      <c r="AIR1057" s="168"/>
      <c r="AIS1057" s="168"/>
      <c r="AIT1057" s="168"/>
      <c r="AIU1057" s="168"/>
      <c r="AIV1057" s="168"/>
      <c r="AIW1057" s="168"/>
      <c r="AIX1057" s="168"/>
      <c r="AIY1057" s="168"/>
      <c r="AIZ1057" s="168"/>
      <c r="AJA1057" s="168"/>
      <c r="AJB1057" s="168"/>
      <c r="AJC1057" s="168"/>
      <c r="AJD1057" s="168"/>
      <c r="AJE1057" s="168"/>
      <c r="AJF1057" s="168"/>
      <c r="AJG1057" s="168"/>
      <c r="AJH1057" s="168"/>
      <c r="AJI1057" s="168"/>
      <c r="AJJ1057" s="168"/>
      <c r="AJK1057" s="168"/>
    </row>
    <row r="1058" spans="1:947" s="139" customFormat="1" ht="21.75" customHeight="1" x14ac:dyDescent="0.2">
      <c r="A1058" s="169" t="s">
        <v>2184</v>
      </c>
      <c r="B1058" s="170" t="s">
        <v>35</v>
      </c>
      <c r="C1058" s="181" t="s">
        <v>2185</v>
      </c>
      <c r="D1058" s="181"/>
      <c r="E1058" s="170"/>
      <c r="F1058" s="170">
        <v>4785</v>
      </c>
      <c r="G1058" s="182" t="s">
        <v>2186</v>
      </c>
      <c r="H1058" s="181"/>
      <c r="I1058" s="181"/>
      <c r="J1058" s="181"/>
      <c r="K1058" s="170" t="s">
        <v>16</v>
      </c>
      <c r="L1058" s="190">
        <v>33199.199999999997</v>
      </c>
    </row>
    <row r="1059" spans="1:947" s="139" customFormat="1" ht="21.75" customHeight="1" x14ac:dyDescent="0.2">
      <c r="A1059" s="169" t="s">
        <v>2184</v>
      </c>
      <c r="B1059" s="170" t="s">
        <v>10</v>
      </c>
      <c r="C1059" s="181" t="s">
        <v>2187</v>
      </c>
      <c r="D1059" s="181"/>
      <c r="E1059" s="170"/>
      <c r="F1059" s="170">
        <v>201977719</v>
      </c>
      <c r="G1059" s="182">
        <v>42048</v>
      </c>
      <c r="H1059" s="181"/>
      <c r="I1059" s="181"/>
      <c r="J1059" s="181"/>
      <c r="K1059" s="170" t="s">
        <v>16</v>
      </c>
      <c r="L1059" s="190">
        <v>5565.1</v>
      </c>
    </row>
    <row r="1060" spans="1:947" s="139" customFormat="1" ht="21.75" customHeight="1" x14ac:dyDescent="0.2">
      <c r="A1060" s="169" t="s">
        <v>2184</v>
      </c>
      <c r="B1060" s="170" t="s">
        <v>10</v>
      </c>
      <c r="C1060" s="181" t="s">
        <v>2187</v>
      </c>
      <c r="D1060" s="181"/>
      <c r="E1060" s="170"/>
      <c r="F1060" s="170">
        <v>201977719</v>
      </c>
      <c r="G1060" s="182">
        <v>42048</v>
      </c>
      <c r="H1060" s="181"/>
      <c r="I1060" s="181"/>
      <c r="J1060" s="181"/>
      <c r="K1060" s="170" t="s">
        <v>16</v>
      </c>
      <c r="L1060" s="190">
        <v>5565.1</v>
      </c>
    </row>
    <row r="1061" spans="1:947" s="139" customFormat="1" ht="21.75" customHeight="1" x14ac:dyDescent="0.2">
      <c r="A1061" s="169" t="s">
        <v>2184</v>
      </c>
      <c r="B1061" s="170" t="s">
        <v>10</v>
      </c>
      <c r="C1061" s="181" t="s">
        <v>2187</v>
      </c>
      <c r="D1061" s="181"/>
      <c r="E1061" s="170"/>
      <c r="F1061" s="170">
        <v>201977719</v>
      </c>
      <c r="G1061" s="182">
        <v>42048</v>
      </c>
      <c r="H1061" s="181"/>
      <c r="I1061" s="181"/>
      <c r="J1061" s="181"/>
      <c r="K1061" s="170" t="s">
        <v>16</v>
      </c>
      <c r="L1061" s="190">
        <v>5565.1</v>
      </c>
    </row>
    <row r="1062" spans="1:947" s="139" customFormat="1" ht="21.75" customHeight="1" x14ac:dyDescent="0.2">
      <c r="A1062" s="169" t="s">
        <v>2184</v>
      </c>
      <c r="B1062" s="296" t="s">
        <v>35</v>
      </c>
      <c r="C1062" s="296" t="s">
        <v>3273</v>
      </c>
      <c r="D1062" s="296" t="s">
        <v>3741</v>
      </c>
      <c r="E1062" s="296" t="s">
        <v>3742</v>
      </c>
      <c r="F1062" s="296">
        <v>1643</v>
      </c>
      <c r="G1062" s="297">
        <v>42846</v>
      </c>
      <c r="H1062" s="296" t="s">
        <v>1812</v>
      </c>
      <c r="I1062" s="296" t="s">
        <v>3743</v>
      </c>
      <c r="J1062" s="296">
        <v>28029822518</v>
      </c>
      <c r="K1062" s="296"/>
      <c r="L1062" s="298">
        <v>17992.03</v>
      </c>
    </row>
    <row r="1063" spans="1:947" s="139" customFormat="1" ht="21.75" customHeight="1" x14ac:dyDescent="0.2">
      <c r="A1063" s="169" t="s">
        <v>208</v>
      </c>
      <c r="B1063" s="170" t="s">
        <v>10</v>
      </c>
      <c r="C1063" s="181" t="s">
        <v>2191</v>
      </c>
      <c r="D1063" s="181"/>
      <c r="E1063" s="170" t="s">
        <v>1749</v>
      </c>
      <c r="F1063" s="170" t="s">
        <v>2192</v>
      </c>
      <c r="G1063" s="182">
        <v>42130</v>
      </c>
      <c r="H1063" s="181"/>
      <c r="I1063" s="181"/>
      <c r="J1063" s="181"/>
      <c r="K1063" s="170" t="s">
        <v>16</v>
      </c>
      <c r="L1063" s="190">
        <v>11995.04</v>
      </c>
    </row>
    <row r="1064" spans="1:947" s="150" customFormat="1" ht="21.75" customHeight="1" x14ac:dyDescent="0.2">
      <c r="A1064" s="176" t="s">
        <v>208</v>
      </c>
      <c r="B1064" s="174" t="s">
        <v>10</v>
      </c>
      <c r="C1064" s="174" t="s">
        <v>209</v>
      </c>
      <c r="D1064" s="171" t="s">
        <v>2764</v>
      </c>
      <c r="E1064" s="171" t="s">
        <v>2690</v>
      </c>
      <c r="F1064" s="174">
        <v>11846</v>
      </c>
      <c r="G1064" s="175">
        <v>42654</v>
      </c>
      <c r="H1064" s="171" t="s">
        <v>212</v>
      </c>
      <c r="I1064" s="176" t="s">
        <v>213</v>
      </c>
      <c r="J1064" s="174" t="s">
        <v>2765</v>
      </c>
      <c r="K1064" s="174" t="s">
        <v>16</v>
      </c>
      <c r="L1064" s="177">
        <v>3099.99</v>
      </c>
    </row>
    <row r="1065" spans="1:947" s="150" customFormat="1" ht="21.75" customHeight="1" x14ac:dyDescent="0.2">
      <c r="A1065" s="176" t="s">
        <v>208</v>
      </c>
      <c r="B1065" s="174" t="s">
        <v>10</v>
      </c>
      <c r="C1065" s="174" t="s">
        <v>2688</v>
      </c>
      <c r="D1065" s="171" t="s">
        <v>2766</v>
      </c>
      <c r="E1065" s="171" t="s">
        <v>2690</v>
      </c>
      <c r="F1065" s="174">
        <f t="shared" ref="F1065:G1070" si="0">+F1064</f>
        <v>11846</v>
      </c>
      <c r="G1065" s="175">
        <f t="shared" si="0"/>
        <v>42654</v>
      </c>
      <c r="H1065" s="171" t="s">
        <v>2767</v>
      </c>
      <c r="I1065" s="176" t="s">
        <v>2768</v>
      </c>
      <c r="J1065" s="174">
        <v>10457</v>
      </c>
      <c r="K1065" s="174" t="s">
        <v>16</v>
      </c>
      <c r="L1065" s="177">
        <v>4500</v>
      </c>
    </row>
    <row r="1066" spans="1:947" s="150" customFormat="1" ht="21.75" customHeight="1" x14ac:dyDescent="0.2">
      <c r="A1066" s="176" t="s">
        <v>208</v>
      </c>
      <c r="B1066" s="174" t="s">
        <v>10</v>
      </c>
      <c r="C1066" s="174" t="s">
        <v>2688</v>
      </c>
      <c r="D1066" s="171" t="s">
        <v>2769</v>
      </c>
      <c r="E1066" s="171" t="s">
        <v>2690</v>
      </c>
      <c r="F1066" s="174">
        <f t="shared" si="0"/>
        <v>11846</v>
      </c>
      <c r="G1066" s="175">
        <f t="shared" si="0"/>
        <v>42654</v>
      </c>
      <c r="H1066" s="171" t="s">
        <v>2767</v>
      </c>
      <c r="I1066" s="176">
        <v>1444</v>
      </c>
      <c r="J1066" s="174">
        <v>10457</v>
      </c>
      <c r="K1066" s="174" t="s">
        <v>16</v>
      </c>
      <c r="L1066" s="177">
        <v>4500</v>
      </c>
    </row>
    <row r="1067" spans="1:947" s="156" customFormat="1" ht="21.75" customHeight="1" x14ac:dyDescent="0.25">
      <c r="A1067" s="176" t="s">
        <v>208</v>
      </c>
      <c r="B1067" s="174" t="s">
        <v>10</v>
      </c>
      <c r="C1067" s="174" t="s">
        <v>2688</v>
      </c>
      <c r="D1067" s="171" t="s">
        <v>2770</v>
      </c>
      <c r="E1067" s="171" t="s">
        <v>2690</v>
      </c>
      <c r="F1067" s="174">
        <f t="shared" si="0"/>
        <v>11846</v>
      </c>
      <c r="G1067" s="175">
        <f t="shared" si="0"/>
        <v>42654</v>
      </c>
      <c r="H1067" s="171" t="s">
        <v>2767</v>
      </c>
      <c r="I1067" s="176">
        <v>1444</v>
      </c>
      <c r="J1067" s="174">
        <v>10457</v>
      </c>
      <c r="K1067" s="174" t="s">
        <v>16</v>
      </c>
      <c r="L1067" s="177">
        <v>4500</v>
      </c>
    </row>
    <row r="1068" spans="1:947" s="139" customFormat="1" ht="21.75" customHeight="1" x14ac:dyDescent="0.2">
      <c r="A1068" s="176" t="s">
        <v>208</v>
      </c>
      <c r="B1068" s="174" t="s">
        <v>10</v>
      </c>
      <c r="C1068" s="174" t="s">
        <v>2688</v>
      </c>
      <c r="D1068" s="171" t="s">
        <v>2771</v>
      </c>
      <c r="E1068" s="171" t="s">
        <v>2690</v>
      </c>
      <c r="F1068" s="174">
        <f t="shared" si="0"/>
        <v>11846</v>
      </c>
      <c r="G1068" s="175">
        <f t="shared" si="0"/>
        <v>42654</v>
      </c>
      <c r="H1068" s="171" t="s">
        <v>2767</v>
      </c>
      <c r="I1068" s="176">
        <v>1444</v>
      </c>
      <c r="J1068" s="174">
        <v>10457</v>
      </c>
      <c r="K1068" s="174" t="s">
        <v>16</v>
      </c>
      <c r="L1068" s="177">
        <v>4500</v>
      </c>
    </row>
    <row r="1069" spans="1:947" s="139" customFormat="1" ht="21.75" customHeight="1" x14ac:dyDescent="0.2">
      <c r="A1069" s="176" t="s">
        <v>208</v>
      </c>
      <c r="B1069" s="174" t="s">
        <v>61</v>
      </c>
      <c r="C1069" s="174" t="s">
        <v>2772</v>
      </c>
      <c r="D1069" s="171" t="s">
        <v>2773</v>
      </c>
      <c r="E1069" s="171" t="s">
        <v>2690</v>
      </c>
      <c r="F1069" s="174">
        <f t="shared" si="0"/>
        <v>11846</v>
      </c>
      <c r="G1069" s="175">
        <f t="shared" si="0"/>
        <v>42654</v>
      </c>
      <c r="H1069" s="171" t="s">
        <v>2774</v>
      </c>
      <c r="I1069" s="176" t="s">
        <v>2775</v>
      </c>
      <c r="J1069" s="174" t="s">
        <v>15</v>
      </c>
      <c r="K1069" s="174" t="s">
        <v>16</v>
      </c>
      <c r="L1069" s="177">
        <v>4000</v>
      </c>
    </row>
    <row r="1070" spans="1:947" s="150" customFormat="1" ht="21.75" customHeight="1" x14ac:dyDescent="0.2">
      <c r="A1070" s="176" t="s">
        <v>208</v>
      </c>
      <c r="B1070" s="174" t="s">
        <v>10</v>
      </c>
      <c r="C1070" s="174" t="s">
        <v>2776</v>
      </c>
      <c r="D1070" s="171" t="s">
        <v>2777</v>
      </c>
      <c r="E1070" s="171" t="s">
        <v>2690</v>
      </c>
      <c r="F1070" s="174">
        <f t="shared" si="0"/>
        <v>11846</v>
      </c>
      <c r="G1070" s="175">
        <f t="shared" si="0"/>
        <v>42654</v>
      </c>
      <c r="H1070" s="171" t="s">
        <v>1050</v>
      </c>
      <c r="I1070" s="176" t="s">
        <v>2778</v>
      </c>
      <c r="J1070" s="174" t="s">
        <v>15</v>
      </c>
      <c r="K1070" s="174" t="s">
        <v>16</v>
      </c>
      <c r="L1070" s="177">
        <v>4500</v>
      </c>
    </row>
    <row r="1071" spans="1:947" s="150" customFormat="1" ht="21.75" customHeight="1" x14ac:dyDescent="0.2">
      <c r="A1071" s="176" t="s">
        <v>208</v>
      </c>
      <c r="B1071" s="174" t="s">
        <v>35</v>
      </c>
      <c r="C1071" s="174" t="s">
        <v>2779</v>
      </c>
      <c r="D1071" s="171" t="s">
        <v>2677</v>
      </c>
      <c r="E1071" s="171" t="s">
        <v>2690</v>
      </c>
      <c r="F1071" s="174">
        <v>1845</v>
      </c>
      <c r="G1071" s="175">
        <v>42654</v>
      </c>
      <c r="H1071" s="171" t="s">
        <v>93</v>
      </c>
      <c r="I1071" s="176" t="s">
        <v>2780</v>
      </c>
      <c r="J1071" s="174" t="s">
        <v>2781</v>
      </c>
      <c r="K1071" s="174" t="s">
        <v>16</v>
      </c>
      <c r="L1071" s="177">
        <v>14500</v>
      </c>
    </row>
    <row r="1072" spans="1:947" s="150" customFormat="1" ht="21.75" customHeight="1" x14ac:dyDescent="0.2">
      <c r="A1072" s="176" t="s">
        <v>208</v>
      </c>
      <c r="B1072" s="174" t="s">
        <v>35</v>
      </c>
      <c r="C1072" s="174" t="s">
        <v>2779</v>
      </c>
      <c r="D1072" s="171" t="s">
        <v>2682</v>
      </c>
      <c r="E1072" s="171" t="s">
        <v>2690</v>
      </c>
      <c r="F1072" s="174">
        <v>1845</v>
      </c>
      <c r="G1072" s="175">
        <v>42654</v>
      </c>
      <c r="H1072" s="171" t="s">
        <v>41</v>
      </c>
      <c r="I1072" s="176" t="s">
        <v>1233</v>
      </c>
      <c r="J1072" s="174" t="s">
        <v>2782</v>
      </c>
      <c r="K1072" s="174" t="s">
        <v>16</v>
      </c>
      <c r="L1072" s="177">
        <v>14500</v>
      </c>
    </row>
    <row r="1073" spans="1:12" s="153" customFormat="1" ht="21.75" customHeight="1" x14ac:dyDescent="0.2">
      <c r="A1073" s="176" t="s">
        <v>208</v>
      </c>
      <c r="B1073" s="174" t="s">
        <v>35</v>
      </c>
      <c r="C1073" s="174" t="s">
        <v>2779</v>
      </c>
      <c r="D1073" s="171" t="s">
        <v>2783</v>
      </c>
      <c r="E1073" s="171" t="s">
        <v>2690</v>
      </c>
      <c r="F1073" s="174">
        <v>1845</v>
      </c>
      <c r="G1073" s="175">
        <v>42654</v>
      </c>
      <c r="H1073" s="171" t="s">
        <v>93</v>
      </c>
      <c r="I1073" s="176" t="s">
        <v>2784</v>
      </c>
      <c r="J1073" s="174" t="s">
        <v>2785</v>
      </c>
      <c r="K1073" s="174" t="s">
        <v>16</v>
      </c>
      <c r="L1073" s="177">
        <v>14500</v>
      </c>
    </row>
    <row r="1074" spans="1:12" s="157" customFormat="1" ht="21.75" customHeight="1" x14ac:dyDescent="0.25">
      <c r="A1074" s="176" t="s">
        <v>208</v>
      </c>
      <c r="B1074" s="174" t="s">
        <v>35</v>
      </c>
      <c r="C1074" s="174" t="s">
        <v>2743</v>
      </c>
      <c r="D1074" s="171" t="s">
        <v>2788</v>
      </c>
      <c r="E1074" s="171" t="s">
        <v>2690</v>
      </c>
      <c r="F1074" s="174">
        <f>+F1071</f>
        <v>1845</v>
      </c>
      <c r="G1074" s="175">
        <f>+G1071</f>
        <v>42654</v>
      </c>
      <c r="H1074" s="171" t="s">
        <v>139</v>
      </c>
      <c r="I1074" s="176" t="s">
        <v>1340</v>
      </c>
      <c r="J1074" s="174" t="s">
        <v>2789</v>
      </c>
      <c r="K1074" s="174" t="s">
        <v>16</v>
      </c>
      <c r="L1074" s="177">
        <v>5500</v>
      </c>
    </row>
    <row r="1075" spans="1:12" s="157" customFormat="1" ht="21.75" customHeight="1" x14ac:dyDescent="0.25">
      <c r="A1075" s="169" t="s">
        <v>644</v>
      </c>
      <c r="B1075" s="174" t="s">
        <v>3861</v>
      </c>
      <c r="C1075" s="181" t="s">
        <v>62</v>
      </c>
      <c r="D1075" s="181"/>
      <c r="E1075" s="170" t="s">
        <v>2193</v>
      </c>
      <c r="F1075" s="170">
        <v>411</v>
      </c>
      <c r="G1075" s="182">
        <v>42115</v>
      </c>
      <c r="H1075" s="181"/>
      <c r="I1075" s="181"/>
      <c r="J1075" s="181"/>
      <c r="K1075" s="170" t="s">
        <v>16</v>
      </c>
      <c r="L1075" s="190">
        <v>4999.95</v>
      </c>
    </row>
    <row r="1076" spans="1:12" s="153" customFormat="1" ht="21.75" customHeight="1" x14ac:dyDescent="0.15">
      <c r="A1076" s="169" t="s">
        <v>78</v>
      </c>
      <c r="B1076" s="174" t="s">
        <v>3861</v>
      </c>
      <c r="C1076" s="181" t="s">
        <v>62</v>
      </c>
      <c r="D1076" s="181" t="s">
        <v>2194</v>
      </c>
      <c r="E1076" s="271" t="s">
        <v>3265</v>
      </c>
      <c r="F1076" s="170">
        <v>410</v>
      </c>
      <c r="G1076" s="182">
        <v>42111</v>
      </c>
      <c r="H1076" s="181" t="s">
        <v>700</v>
      </c>
      <c r="I1076" s="181" t="s">
        <v>13</v>
      </c>
      <c r="J1076" s="181" t="s">
        <v>15</v>
      </c>
      <c r="K1076" s="170" t="s">
        <v>16</v>
      </c>
      <c r="L1076" s="190">
        <v>4999.95</v>
      </c>
    </row>
    <row r="1077" spans="1:12" s="153" customFormat="1" ht="21.75" customHeight="1" x14ac:dyDescent="0.2">
      <c r="A1077" s="169" t="s">
        <v>78</v>
      </c>
      <c r="B1077" s="270" t="s">
        <v>35</v>
      </c>
      <c r="C1077" s="270" t="s">
        <v>2072</v>
      </c>
      <c r="D1077" s="271" t="s">
        <v>3264</v>
      </c>
      <c r="E1077" s="271" t="s">
        <v>3265</v>
      </c>
      <c r="F1077" s="270" t="s">
        <v>3266</v>
      </c>
      <c r="G1077" s="272">
        <v>42737</v>
      </c>
      <c r="H1077" s="271" t="s">
        <v>1867</v>
      </c>
      <c r="I1077" s="271" t="s">
        <v>2957</v>
      </c>
      <c r="J1077" s="271" t="s">
        <v>3267</v>
      </c>
      <c r="K1077" s="271" t="s">
        <v>3199</v>
      </c>
      <c r="L1077" s="273">
        <v>4058.1</v>
      </c>
    </row>
    <row r="1078" spans="1:12" s="155" customFormat="1" ht="21.75" customHeight="1" x14ac:dyDescent="0.25">
      <c r="A1078" s="169" t="s">
        <v>659</v>
      </c>
      <c r="B1078" s="174" t="s">
        <v>3861</v>
      </c>
      <c r="C1078" s="181" t="s">
        <v>62</v>
      </c>
      <c r="D1078" s="181" t="s">
        <v>2195</v>
      </c>
      <c r="E1078" s="170" t="s">
        <v>2196</v>
      </c>
      <c r="F1078" s="170">
        <v>413</v>
      </c>
      <c r="G1078" s="182">
        <v>42115</v>
      </c>
      <c r="H1078" s="181" t="s">
        <v>700</v>
      </c>
      <c r="I1078" s="181" t="s">
        <v>13</v>
      </c>
      <c r="J1078" s="181" t="s">
        <v>15</v>
      </c>
      <c r="K1078" s="170" t="s">
        <v>16</v>
      </c>
      <c r="L1078" s="190">
        <v>4999.9399999999996</v>
      </c>
    </row>
    <row r="1079" spans="1:12" s="155" customFormat="1" ht="21.75" customHeight="1" x14ac:dyDescent="0.25">
      <c r="A1079" s="169" t="s">
        <v>1287</v>
      </c>
      <c r="B1079" s="174" t="s">
        <v>3861</v>
      </c>
      <c r="C1079" s="181" t="s">
        <v>62</v>
      </c>
      <c r="D1079" s="181"/>
      <c r="E1079" s="170" t="s">
        <v>3601</v>
      </c>
      <c r="F1079" s="170">
        <v>412</v>
      </c>
      <c r="G1079" s="182">
        <v>42115</v>
      </c>
      <c r="H1079" s="181" t="s">
        <v>700</v>
      </c>
      <c r="I1079" s="181" t="s">
        <v>13</v>
      </c>
      <c r="J1079" s="181" t="s">
        <v>15</v>
      </c>
      <c r="K1079" s="170" t="s">
        <v>16</v>
      </c>
      <c r="L1079" s="190">
        <v>4999.95</v>
      </c>
    </row>
    <row r="1080" spans="1:12" s="139" customFormat="1" ht="21.75" customHeight="1" x14ac:dyDescent="0.2">
      <c r="A1080" s="169"/>
      <c r="B1080" s="174" t="s">
        <v>3861</v>
      </c>
      <c r="C1080" s="181" t="s">
        <v>62</v>
      </c>
      <c r="D1080" s="181"/>
      <c r="E1080" s="170" t="s">
        <v>2197</v>
      </c>
      <c r="F1080" s="170">
        <v>422</v>
      </c>
      <c r="G1080" s="182">
        <v>42128</v>
      </c>
      <c r="H1080" s="181" t="s">
        <v>700</v>
      </c>
      <c r="I1080" s="181" t="s">
        <v>13</v>
      </c>
      <c r="J1080" s="181" t="s">
        <v>15</v>
      </c>
      <c r="K1080" s="170" t="s">
        <v>16</v>
      </c>
      <c r="L1080" s="190">
        <v>9999.9</v>
      </c>
    </row>
    <row r="1081" spans="1:12" s="139" customFormat="1" ht="21.75" customHeight="1" x14ac:dyDescent="0.2">
      <c r="A1081" s="169" t="s">
        <v>126</v>
      </c>
      <c r="B1081" s="170" t="s">
        <v>10</v>
      </c>
      <c r="C1081" s="181" t="s">
        <v>2187</v>
      </c>
      <c r="D1081" s="181"/>
      <c r="E1081" s="170" t="s">
        <v>2075</v>
      </c>
      <c r="F1081" s="170" t="s">
        <v>2198</v>
      </c>
      <c r="G1081" s="182">
        <v>42143</v>
      </c>
      <c r="H1081" s="181" t="s">
        <v>700</v>
      </c>
      <c r="I1081" s="181" t="s">
        <v>13</v>
      </c>
      <c r="J1081" s="181" t="s">
        <v>15</v>
      </c>
      <c r="K1081" s="170" t="s">
        <v>16</v>
      </c>
      <c r="L1081" s="190">
        <v>5565.1</v>
      </c>
    </row>
    <row r="1082" spans="1:12" s="139" customFormat="1" ht="21.75" customHeight="1" x14ac:dyDescent="0.2">
      <c r="A1082" s="169"/>
      <c r="B1082" s="174" t="s">
        <v>3861</v>
      </c>
      <c r="C1082" s="181" t="s">
        <v>62</v>
      </c>
      <c r="D1082" s="181"/>
      <c r="E1082" s="170" t="s">
        <v>2199</v>
      </c>
      <c r="F1082" s="170">
        <v>430</v>
      </c>
      <c r="G1082" s="182">
        <v>42144</v>
      </c>
      <c r="H1082" s="181" t="s">
        <v>700</v>
      </c>
      <c r="I1082" s="181" t="s">
        <v>13</v>
      </c>
      <c r="J1082" s="181" t="s">
        <v>15</v>
      </c>
      <c r="K1082" s="170" t="s">
        <v>16</v>
      </c>
      <c r="L1082" s="190">
        <v>5510</v>
      </c>
    </row>
    <row r="1083" spans="1:12" s="139" customFormat="1" ht="21.75" customHeight="1" x14ac:dyDescent="0.2">
      <c r="A1083" s="169" t="s">
        <v>1301</v>
      </c>
      <c r="B1083" s="174" t="s">
        <v>3861</v>
      </c>
      <c r="C1083" s="181" t="s">
        <v>62</v>
      </c>
      <c r="D1083" s="181"/>
      <c r="E1083" s="171" t="s">
        <v>2911</v>
      </c>
      <c r="F1083" s="170">
        <v>429</v>
      </c>
      <c r="G1083" s="182">
        <v>42144</v>
      </c>
      <c r="H1083" s="181" t="s">
        <v>700</v>
      </c>
      <c r="I1083" s="181" t="s">
        <v>13</v>
      </c>
      <c r="J1083" s="181" t="s">
        <v>15</v>
      </c>
      <c r="K1083" s="170" t="s">
        <v>16</v>
      </c>
      <c r="L1083" s="190">
        <v>5510</v>
      </c>
    </row>
    <row r="1084" spans="1:12" s="139" customFormat="1" ht="21.75" customHeight="1" x14ac:dyDescent="0.2">
      <c r="A1084" s="169" t="s">
        <v>1301</v>
      </c>
      <c r="B1084" s="170" t="s">
        <v>3861</v>
      </c>
      <c r="C1084" s="174" t="str">
        <f>+C1083</f>
        <v>AIRE ACONDICIONADO</v>
      </c>
      <c r="D1084" s="171" t="s">
        <v>642</v>
      </c>
      <c r="E1084" s="171" t="s">
        <v>2911</v>
      </c>
      <c r="F1084" s="174" t="s">
        <v>2912</v>
      </c>
      <c r="G1084" s="175">
        <f>+G1083</f>
        <v>42144</v>
      </c>
      <c r="H1084" s="171" t="s">
        <v>260</v>
      </c>
      <c r="I1084" s="176" t="s">
        <v>2775</v>
      </c>
      <c r="J1084" s="174" t="s">
        <v>15</v>
      </c>
      <c r="K1084" s="174" t="s">
        <v>16</v>
      </c>
      <c r="L1084" s="177">
        <v>3685.15</v>
      </c>
    </row>
    <row r="1085" spans="1:12" s="139" customFormat="1" ht="21.75" customHeight="1" x14ac:dyDescent="0.2">
      <c r="A1085" s="169" t="s">
        <v>1301</v>
      </c>
      <c r="B1085" s="174" t="s">
        <v>35</v>
      </c>
      <c r="C1085" s="174" t="s">
        <v>2072</v>
      </c>
      <c r="D1085" s="171" t="s">
        <v>2921</v>
      </c>
      <c r="E1085" s="171" t="s">
        <v>2911</v>
      </c>
      <c r="F1085" s="174">
        <v>11916</v>
      </c>
      <c r="G1085" s="175">
        <v>42702</v>
      </c>
      <c r="H1085" s="171" t="s">
        <v>212</v>
      </c>
      <c r="I1085" s="176" t="s">
        <v>2893</v>
      </c>
      <c r="J1085" s="174" t="s">
        <v>2922</v>
      </c>
      <c r="K1085" s="174" t="s">
        <v>16</v>
      </c>
      <c r="L1085" s="177">
        <f>2898*1.16</f>
        <v>3361.68</v>
      </c>
    </row>
    <row r="1086" spans="1:12" s="139" customFormat="1" ht="21.75" customHeight="1" x14ac:dyDescent="0.2">
      <c r="A1086" s="169"/>
      <c r="B1086" s="170" t="s">
        <v>71</v>
      </c>
      <c r="C1086" s="181" t="s">
        <v>2201</v>
      </c>
      <c r="D1086" s="181"/>
      <c r="E1086" s="170"/>
      <c r="F1086" s="170" t="s">
        <v>2202</v>
      </c>
      <c r="G1086" s="182">
        <v>41660</v>
      </c>
      <c r="H1086" s="181" t="s">
        <v>570</v>
      </c>
      <c r="I1086" s="181"/>
      <c r="J1086" s="181"/>
      <c r="K1086" s="170" t="s">
        <v>16</v>
      </c>
      <c r="L1086" s="190">
        <v>0</v>
      </c>
    </row>
    <row r="1087" spans="1:12" s="139" customFormat="1" ht="21.75" customHeight="1" x14ac:dyDescent="0.2">
      <c r="A1087" s="169" t="s">
        <v>164</v>
      </c>
      <c r="B1087" s="170" t="s">
        <v>2203</v>
      </c>
      <c r="C1087" s="181" t="s">
        <v>2204</v>
      </c>
      <c r="D1087" s="181"/>
      <c r="E1087" s="170" t="s">
        <v>3158</v>
      </c>
      <c r="F1087" s="170">
        <v>824</v>
      </c>
      <c r="G1087" s="182">
        <v>42184</v>
      </c>
      <c r="H1087" s="181"/>
      <c r="I1087" s="181"/>
      <c r="J1087" s="181"/>
      <c r="K1087" s="170" t="s">
        <v>16</v>
      </c>
      <c r="L1087" s="190">
        <v>216500</v>
      </c>
    </row>
    <row r="1088" spans="1:12" s="139" customFormat="1" ht="21.75" customHeight="1" x14ac:dyDescent="0.2">
      <c r="A1088" s="169" t="s">
        <v>2205</v>
      </c>
      <c r="B1088" s="170" t="s">
        <v>2206</v>
      </c>
      <c r="C1088" s="181" t="s">
        <v>2207</v>
      </c>
      <c r="D1088" s="181"/>
      <c r="E1088" s="170" t="s">
        <v>2208</v>
      </c>
      <c r="F1088" s="170">
        <v>25</v>
      </c>
      <c r="G1088" s="182">
        <v>42054</v>
      </c>
      <c r="H1088" s="181"/>
      <c r="I1088" s="181" t="s">
        <v>13</v>
      </c>
      <c r="J1088" s="181" t="s">
        <v>15</v>
      </c>
      <c r="K1088" s="170" t="s">
        <v>16</v>
      </c>
      <c r="L1088" s="190">
        <v>4976.3999999999996</v>
      </c>
    </row>
    <row r="1089" spans="1:12" s="139" customFormat="1" ht="21.75" customHeight="1" x14ac:dyDescent="0.2">
      <c r="A1089" s="169" t="s">
        <v>164</v>
      </c>
      <c r="B1089" s="170" t="s">
        <v>2206</v>
      </c>
      <c r="C1089" s="181" t="s">
        <v>2207</v>
      </c>
      <c r="D1089" s="181"/>
      <c r="E1089" s="170" t="s">
        <v>3158</v>
      </c>
      <c r="F1089" s="170">
        <v>44</v>
      </c>
      <c r="G1089" s="182">
        <v>42107</v>
      </c>
      <c r="H1089" s="181"/>
      <c r="I1089" s="181" t="s">
        <v>13</v>
      </c>
      <c r="J1089" s="181" t="s">
        <v>15</v>
      </c>
      <c r="K1089" s="170" t="s">
        <v>16</v>
      </c>
      <c r="L1089" s="190">
        <v>4976.3999999999996</v>
      </c>
    </row>
    <row r="1090" spans="1:12" s="139" customFormat="1" ht="21.75" customHeight="1" x14ac:dyDescent="0.2">
      <c r="A1090" s="169" t="s">
        <v>164</v>
      </c>
      <c r="B1090" s="170" t="s">
        <v>2206</v>
      </c>
      <c r="C1090" s="181" t="s">
        <v>2207</v>
      </c>
      <c r="D1090" s="181"/>
      <c r="E1090" s="170" t="s">
        <v>3158</v>
      </c>
      <c r="F1090" s="170">
        <v>44</v>
      </c>
      <c r="G1090" s="182">
        <v>42107</v>
      </c>
      <c r="H1090" s="181"/>
      <c r="I1090" s="181" t="s">
        <v>13</v>
      </c>
      <c r="J1090" s="181" t="s">
        <v>15</v>
      </c>
      <c r="K1090" s="170" t="s">
        <v>16</v>
      </c>
      <c r="L1090" s="190">
        <v>4976.3999999999996</v>
      </c>
    </row>
    <row r="1091" spans="1:12" s="139" customFormat="1" ht="21.75" customHeight="1" x14ac:dyDescent="0.2">
      <c r="A1091" s="169" t="s">
        <v>164</v>
      </c>
      <c r="B1091" s="170" t="s">
        <v>2206</v>
      </c>
      <c r="C1091" s="181" t="s">
        <v>2207</v>
      </c>
      <c r="D1091" s="181"/>
      <c r="E1091" s="170" t="s">
        <v>3158</v>
      </c>
      <c r="F1091" s="170">
        <v>44</v>
      </c>
      <c r="G1091" s="182">
        <v>42107</v>
      </c>
      <c r="H1091" s="181"/>
      <c r="I1091" s="181" t="s">
        <v>13</v>
      </c>
      <c r="J1091" s="181" t="s">
        <v>15</v>
      </c>
      <c r="K1091" s="170" t="s">
        <v>16</v>
      </c>
      <c r="L1091" s="190">
        <v>4976.3999999999996</v>
      </c>
    </row>
    <row r="1092" spans="1:12" s="139" customFormat="1" ht="21.75" customHeight="1" x14ac:dyDescent="0.2">
      <c r="A1092" s="169" t="s">
        <v>164</v>
      </c>
      <c r="B1092" s="170" t="s">
        <v>2206</v>
      </c>
      <c r="C1092" s="181" t="s">
        <v>2207</v>
      </c>
      <c r="D1092" s="181"/>
      <c r="E1092" s="170" t="s">
        <v>3158</v>
      </c>
      <c r="F1092" s="170">
        <v>44</v>
      </c>
      <c r="G1092" s="182">
        <v>42107</v>
      </c>
      <c r="H1092" s="181"/>
      <c r="I1092" s="181" t="s">
        <v>13</v>
      </c>
      <c r="J1092" s="181" t="s">
        <v>15</v>
      </c>
      <c r="K1092" s="170" t="s">
        <v>16</v>
      </c>
      <c r="L1092" s="190">
        <v>4976.3999999999996</v>
      </c>
    </row>
    <row r="1093" spans="1:12" s="139" customFormat="1" ht="21.75" customHeight="1" x14ac:dyDescent="0.2">
      <c r="A1093" s="169" t="s">
        <v>164</v>
      </c>
      <c r="B1093" s="170" t="s">
        <v>2206</v>
      </c>
      <c r="C1093" s="181" t="s">
        <v>2207</v>
      </c>
      <c r="D1093" s="181"/>
      <c r="E1093" s="170" t="s">
        <v>3158</v>
      </c>
      <c r="F1093" s="170">
        <v>44</v>
      </c>
      <c r="G1093" s="182">
        <v>42107</v>
      </c>
      <c r="H1093" s="181"/>
      <c r="I1093" s="181" t="s">
        <v>13</v>
      </c>
      <c r="J1093" s="181" t="s">
        <v>15</v>
      </c>
      <c r="K1093" s="170" t="s">
        <v>16</v>
      </c>
      <c r="L1093" s="190">
        <v>4976.3999999999996</v>
      </c>
    </row>
    <row r="1094" spans="1:12" s="139" customFormat="1" ht="21.75" customHeight="1" x14ac:dyDescent="0.2">
      <c r="A1094" s="169" t="s">
        <v>164</v>
      </c>
      <c r="B1094" s="259" t="s">
        <v>35</v>
      </c>
      <c r="C1094" s="259" t="s">
        <v>589</v>
      </c>
      <c r="D1094" s="259" t="s">
        <v>2209</v>
      </c>
      <c r="E1094" s="170" t="s">
        <v>3158</v>
      </c>
      <c r="F1094" s="259">
        <v>11546</v>
      </c>
      <c r="G1094" s="260">
        <v>42382</v>
      </c>
      <c r="H1094" s="259" t="s">
        <v>139</v>
      </c>
      <c r="I1094" s="259" t="s">
        <v>592</v>
      </c>
      <c r="J1094" s="259" t="s">
        <v>2210</v>
      </c>
      <c r="K1094" s="259" t="s">
        <v>16</v>
      </c>
      <c r="L1094" s="261">
        <v>3615.72</v>
      </c>
    </row>
    <row r="1095" spans="1:12" s="139" customFormat="1" ht="21.75" customHeight="1" x14ac:dyDescent="0.2">
      <c r="A1095" s="169" t="s">
        <v>164</v>
      </c>
      <c r="B1095" s="259" t="s">
        <v>2211</v>
      </c>
      <c r="C1095" s="259" t="s">
        <v>20</v>
      </c>
      <c r="D1095" s="259" t="s">
        <v>2212</v>
      </c>
      <c r="E1095" s="170" t="s">
        <v>3158</v>
      </c>
      <c r="F1095" s="259">
        <v>369</v>
      </c>
      <c r="G1095" s="260">
        <v>42489</v>
      </c>
      <c r="H1095" s="259" t="s">
        <v>2213</v>
      </c>
      <c r="I1095" s="259" t="s">
        <v>2214</v>
      </c>
      <c r="J1095" s="259">
        <v>206100006</v>
      </c>
      <c r="K1095" s="259" t="s">
        <v>16</v>
      </c>
      <c r="L1095" s="261">
        <v>19797.72</v>
      </c>
    </row>
    <row r="1096" spans="1:12" s="139" customFormat="1" ht="21.75" customHeight="1" x14ac:dyDescent="0.2">
      <c r="A1096" s="169" t="s">
        <v>164</v>
      </c>
      <c r="B1096" s="259" t="s">
        <v>2215</v>
      </c>
      <c r="C1096" s="259" t="s">
        <v>175</v>
      </c>
      <c r="D1096" s="259" t="s">
        <v>2216</v>
      </c>
      <c r="E1096" s="170" t="s">
        <v>3158</v>
      </c>
      <c r="F1096" s="259" t="s">
        <v>2217</v>
      </c>
      <c r="G1096" s="260">
        <v>42419</v>
      </c>
      <c r="H1096" s="259" t="s">
        <v>2218</v>
      </c>
      <c r="I1096" s="259" t="s">
        <v>2219</v>
      </c>
      <c r="J1096" s="259" t="s">
        <v>179</v>
      </c>
      <c r="K1096" s="259" t="s">
        <v>16</v>
      </c>
      <c r="L1096" s="261">
        <v>8901.74</v>
      </c>
    </row>
    <row r="1097" spans="1:12" s="139" customFormat="1" ht="21.75" customHeight="1" x14ac:dyDescent="0.2">
      <c r="A1097" s="169" t="s">
        <v>164</v>
      </c>
      <c r="B1097" s="259" t="s">
        <v>2215</v>
      </c>
      <c r="C1097" s="259" t="s">
        <v>175</v>
      </c>
      <c r="D1097" s="259" t="s">
        <v>2220</v>
      </c>
      <c r="E1097" s="170" t="s">
        <v>3158</v>
      </c>
      <c r="F1097" s="259" t="s">
        <v>2217</v>
      </c>
      <c r="G1097" s="260">
        <v>42432</v>
      </c>
      <c r="H1097" s="259" t="s">
        <v>2221</v>
      </c>
      <c r="I1097" s="259" t="s">
        <v>2218</v>
      </c>
      <c r="J1097" s="259" t="s">
        <v>179</v>
      </c>
      <c r="K1097" s="259" t="s">
        <v>16</v>
      </c>
      <c r="L1097" s="261">
        <v>8901.74</v>
      </c>
    </row>
    <row r="1098" spans="1:12" s="139" customFormat="1" ht="21.75" customHeight="1" x14ac:dyDescent="0.2">
      <c r="A1098" s="169" t="s">
        <v>164</v>
      </c>
      <c r="B1098" s="170" t="s">
        <v>21</v>
      </c>
      <c r="C1098" s="259" t="s">
        <v>695</v>
      </c>
      <c r="D1098" s="259" t="s">
        <v>2222</v>
      </c>
      <c r="E1098" s="170" t="s">
        <v>3158</v>
      </c>
      <c r="F1098" s="259" t="s">
        <v>2223</v>
      </c>
      <c r="G1098" s="260">
        <v>42516</v>
      </c>
      <c r="H1098" s="259" t="s">
        <v>1715</v>
      </c>
      <c r="I1098" s="259" t="s">
        <v>2224</v>
      </c>
      <c r="J1098" s="259" t="s">
        <v>179</v>
      </c>
      <c r="K1098" s="259" t="s">
        <v>16</v>
      </c>
      <c r="L1098" s="261">
        <v>5692.73</v>
      </c>
    </row>
    <row r="1099" spans="1:12" s="139" customFormat="1" ht="21.75" customHeight="1" x14ac:dyDescent="0.2">
      <c r="A1099" s="169" t="s">
        <v>164</v>
      </c>
      <c r="B1099" s="259" t="s">
        <v>35</v>
      </c>
      <c r="C1099" s="259" t="s">
        <v>589</v>
      </c>
      <c r="D1099" s="259" t="s">
        <v>171</v>
      </c>
      <c r="E1099" s="170" t="s">
        <v>3158</v>
      </c>
      <c r="F1099" s="259">
        <v>11546</v>
      </c>
      <c r="G1099" s="260">
        <v>42382</v>
      </c>
      <c r="H1099" s="259" t="s">
        <v>139</v>
      </c>
      <c r="I1099" s="259" t="s">
        <v>592</v>
      </c>
      <c r="J1099" s="259" t="s">
        <v>2225</v>
      </c>
      <c r="K1099" s="259" t="s">
        <v>16</v>
      </c>
      <c r="L1099" s="261">
        <v>3615.72</v>
      </c>
    </row>
    <row r="1100" spans="1:12" s="139" customFormat="1" ht="21.75" customHeight="1" x14ac:dyDescent="0.2">
      <c r="A1100" s="169" t="s">
        <v>164</v>
      </c>
      <c r="B1100" s="170" t="s">
        <v>2215</v>
      </c>
      <c r="C1100" s="259" t="s">
        <v>501</v>
      </c>
      <c r="D1100" s="259" t="s">
        <v>2226</v>
      </c>
      <c r="E1100" s="170" t="s">
        <v>3158</v>
      </c>
      <c r="F1100" s="259" t="s">
        <v>2217</v>
      </c>
      <c r="G1100" s="260">
        <v>42380</v>
      </c>
      <c r="H1100" s="259" t="s">
        <v>1548</v>
      </c>
      <c r="I1100" s="259" t="s">
        <v>2227</v>
      </c>
      <c r="J1100" s="259" t="s">
        <v>15</v>
      </c>
      <c r="K1100" s="259" t="s">
        <v>16</v>
      </c>
      <c r="L1100" s="261">
        <v>10266.42</v>
      </c>
    </row>
    <row r="1101" spans="1:12" s="139" customFormat="1" ht="21.75" customHeight="1" x14ac:dyDescent="0.2">
      <c r="A1101" s="169" t="s">
        <v>164</v>
      </c>
      <c r="B1101" s="170" t="s">
        <v>2215</v>
      </c>
      <c r="C1101" s="259" t="s">
        <v>501</v>
      </c>
      <c r="D1101" s="259" t="s">
        <v>2228</v>
      </c>
      <c r="E1101" s="170" t="s">
        <v>3158</v>
      </c>
      <c r="F1101" s="259" t="s">
        <v>2217</v>
      </c>
      <c r="G1101" s="260">
        <v>42380</v>
      </c>
      <c r="H1101" s="259" t="s">
        <v>1548</v>
      </c>
      <c r="I1101" s="259" t="s">
        <v>2227</v>
      </c>
      <c r="J1101" s="259" t="s">
        <v>15</v>
      </c>
      <c r="K1101" s="259" t="s">
        <v>16</v>
      </c>
      <c r="L1101" s="261">
        <v>10266.43</v>
      </c>
    </row>
    <row r="1102" spans="1:12" s="139" customFormat="1" ht="21.75" customHeight="1" x14ac:dyDescent="0.2">
      <c r="A1102" s="169" t="s">
        <v>164</v>
      </c>
      <c r="B1102" s="259" t="s">
        <v>2215</v>
      </c>
      <c r="C1102" s="259" t="s">
        <v>1181</v>
      </c>
      <c r="D1102" s="259" t="s">
        <v>2229</v>
      </c>
      <c r="E1102" s="170" t="s">
        <v>3158</v>
      </c>
      <c r="F1102" s="259" t="s">
        <v>2230</v>
      </c>
      <c r="G1102" s="260">
        <v>42419</v>
      </c>
      <c r="H1102" s="259" t="s">
        <v>13</v>
      </c>
      <c r="I1102" s="259"/>
      <c r="J1102" s="259">
        <v>905515659</v>
      </c>
      <c r="K1102" s="259" t="s">
        <v>16</v>
      </c>
      <c r="L1102" s="261">
        <v>9747.5499999999993</v>
      </c>
    </row>
    <row r="1103" spans="1:12" s="139" customFormat="1" ht="21.75" customHeight="1" x14ac:dyDescent="0.2">
      <c r="A1103" s="169" t="s">
        <v>164</v>
      </c>
      <c r="B1103" s="259" t="s">
        <v>2215</v>
      </c>
      <c r="C1103" s="259" t="s">
        <v>175</v>
      </c>
      <c r="D1103" s="259" t="s">
        <v>2231</v>
      </c>
      <c r="E1103" s="170" t="s">
        <v>3158</v>
      </c>
      <c r="F1103" s="259" t="s">
        <v>2232</v>
      </c>
      <c r="G1103" s="260">
        <v>42461</v>
      </c>
      <c r="H1103" s="259" t="s">
        <v>2218</v>
      </c>
      <c r="I1103" s="259" t="s">
        <v>2219</v>
      </c>
      <c r="J1103" s="259" t="s">
        <v>15</v>
      </c>
      <c r="K1103" s="259" t="s">
        <v>16</v>
      </c>
      <c r="L1103" s="261">
        <v>5022.63</v>
      </c>
    </row>
    <row r="1104" spans="1:12" s="139" customFormat="1" ht="21.75" customHeight="1" x14ac:dyDescent="0.2">
      <c r="A1104" s="169" t="s">
        <v>164</v>
      </c>
      <c r="B1104" s="270" t="s">
        <v>21</v>
      </c>
      <c r="C1104" s="259" t="s">
        <v>397</v>
      </c>
      <c r="D1104" s="259" t="s">
        <v>1538</v>
      </c>
      <c r="E1104" s="170" t="s">
        <v>3158</v>
      </c>
      <c r="F1104" s="259" t="s">
        <v>2217</v>
      </c>
      <c r="G1104" s="260">
        <v>42432</v>
      </c>
      <c r="H1104" s="259" t="s">
        <v>698</v>
      </c>
      <c r="I1104" s="259" t="s">
        <v>2233</v>
      </c>
      <c r="J1104" s="259" t="s">
        <v>15</v>
      </c>
      <c r="K1104" s="259" t="s">
        <v>16</v>
      </c>
      <c r="L1104" s="261">
        <v>2769.94</v>
      </c>
    </row>
    <row r="1105" spans="1:947" s="139" customFormat="1" ht="21.75" customHeight="1" x14ac:dyDescent="0.2">
      <c r="A1105" s="169" t="s">
        <v>164</v>
      </c>
      <c r="B1105" s="270" t="s">
        <v>21</v>
      </c>
      <c r="C1105" s="259" t="s">
        <v>397</v>
      </c>
      <c r="D1105" s="259" t="s">
        <v>2234</v>
      </c>
      <c r="E1105" s="170" t="s">
        <v>3158</v>
      </c>
      <c r="F1105" s="259" t="s">
        <v>2217</v>
      </c>
      <c r="G1105" s="260">
        <v>42432</v>
      </c>
      <c r="H1105" s="259" t="s">
        <v>698</v>
      </c>
      <c r="I1105" s="259" t="s">
        <v>2233</v>
      </c>
      <c r="J1105" s="259" t="s">
        <v>15</v>
      </c>
      <c r="K1105" s="259" t="s">
        <v>16</v>
      </c>
      <c r="L1105" s="261">
        <v>2769.94</v>
      </c>
    </row>
    <row r="1106" spans="1:947" s="139" customFormat="1" ht="21.75" customHeight="1" x14ac:dyDescent="0.2">
      <c r="A1106" s="169" t="s">
        <v>164</v>
      </c>
      <c r="B1106" s="174" t="s">
        <v>2215</v>
      </c>
      <c r="C1106" s="174" t="s">
        <v>1703</v>
      </c>
      <c r="D1106" s="171" t="s">
        <v>2752</v>
      </c>
      <c r="E1106" s="170" t="s">
        <v>3158</v>
      </c>
      <c r="F1106" s="174" t="s">
        <v>2753</v>
      </c>
      <c r="G1106" s="175">
        <v>42558</v>
      </c>
      <c r="H1106" s="171" t="s">
        <v>548</v>
      </c>
      <c r="I1106" s="176" t="s">
        <v>2754</v>
      </c>
      <c r="J1106" s="174"/>
      <c r="K1106" s="174" t="s">
        <v>16</v>
      </c>
      <c r="L1106" s="177">
        <v>3400.01</v>
      </c>
    </row>
    <row r="1107" spans="1:947" s="139" customFormat="1" ht="21.75" customHeight="1" x14ac:dyDescent="0.2">
      <c r="A1107" s="169" t="s">
        <v>164</v>
      </c>
      <c r="B1107" s="174" t="s">
        <v>2215</v>
      </c>
      <c r="C1107" s="174" t="s">
        <v>501</v>
      </c>
      <c r="D1107" s="171" t="s">
        <v>2861</v>
      </c>
      <c r="E1107" s="170" t="s">
        <v>3158</v>
      </c>
      <c r="F1107" s="174">
        <v>50689</v>
      </c>
      <c r="G1107" s="175">
        <v>42655</v>
      </c>
      <c r="H1107" s="171" t="s">
        <v>1548</v>
      </c>
      <c r="I1107" s="176" t="s">
        <v>2862</v>
      </c>
      <c r="J1107" s="174" t="s">
        <v>15</v>
      </c>
      <c r="K1107" s="174" t="s">
        <v>16</v>
      </c>
      <c r="L1107" s="177">
        <v>12536.07</v>
      </c>
    </row>
    <row r="1108" spans="1:947" s="139" customFormat="1" ht="21.75" customHeight="1" x14ac:dyDescent="0.2">
      <c r="A1108" s="169" t="s">
        <v>164</v>
      </c>
      <c r="B1108" s="174" t="s">
        <v>2215</v>
      </c>
      <c r="C1108" s="174" t="s">
        <v>501</v>
      </c>
      <c r="D1108" s="171" t="s">
        <v>2863</v>
      </c>
      <c r="E1108" s="170" t="s">
        <v>3158</v>
      </c>
      <c r="F1108" s="174">
        <v>50690</v>
      </c>
      <c r="G1108" s="175">
        <v>42656</v>
      </c>
      <c r="H1108" s="171" t="s">
        <v>1548</v>
      </c>
      <c r="I1108" s="176" t="s">
        <v>2864</v>
      </c>
      <c r="J1108" s="174" t="s">
        <v>15</v>
      </c>
      <c r="K1108" s="174" t="s">
        <v>16</v>
      </c>
      <c r="L1108" s="177">
        <v>12536.07</v>
      </c>
    </row>
    <row r="1109" spans="1:947" s="139" customFormat="1" ht="21.75" customHeight="1" x14ac:dyDescent="0.2">
      <c r="A1109" s="169" t="s">
        <v>164</v>
      </c>
      <c r="B1109" s="270" t="s">
        <v>2215</v>
      </c>
      <c r="C1109" s="270" t="s">
        <v>3471</v>
      </c>
      <c r="D1109" s="271" t="s">
        <v>3472</v>
      </c>
      <c r="E1109" s="271" t="s">
        <v>3473</v>
      </c>
      <c r="F1109" s="270">
        <v>78</v>
      </c>
      <c r="G1109" s="272">
        <v>42780</v>
      </c>
      <c r="H1109" s="271"/>
      <c r="I1109" s="271" t="s">
        <v>3474</v>
      </c>
      <c r="J1109" s="271" t="s">
        <v>15</v>
      </c>
      <c r="K1109" s="271" t="s">
        <v>3199</v>
      </c>
      <c r="L1109" s="273">
        <v>5510</v>
      </c>
    </row>
    <row r="1110" spans="1:947" s="33" customFormat="1" ht="12" x14ac:dyDescent="0.2">
      <c r="A1110" s="169" t="s">
        <v>164</v>
      </c>
      <c r="B1110" s="329" t="s">
        <v>21</v>
      </c>
      <c r="C1110" s="330" t="s">
        <v>2422</v>
      </c>
      <c r="D1110" s="300" t="s">
        <v>3850</v>
      </c>
      <c r="E1110" s="300" t="s">
        <v>1539</v>
      </c>
      <c r="F1110" s="330">
        <v>63825</v>
      </c>
      <c r="G1110" s="331">
        <v>43087</v>
      </c>
      <c r="H1110" s="300" t="s">
        <v>3851</v>
      </c>
      <c r="I1110" s="300" t="s">
        <v>3852</v>
      </c>
      <c r="J1110" s="300" t="s">
        <v>15</v>
      </c>
      <c r="K1110" s="300"/>
      <c r="L1110" s="298">
        <v>9376.98</v>
      </c>
      <c r="M1110" s="168"/>
      <c r="N1110" s="168"/>
      <c r="O1110" s="168"/>
      <c r="P1110" s="168"/>
      <c r="Q1110" s="168"/>
      <c r="R1110" s="168"/>
      <c r="S1110" s="168"/>
      <c r="T1110" s="168"/>
      <c r="U1110" s="168"/>
      <c r="V1110" s="168"/>
      <c r="W1110" s="168"/>
      <c r="X1110" s="168"/>
      <c r="Y1110" s="168"/>
      <c r="Z1110" s="168"/>
      <c r="AA1110" s="168"/>
      <c r="AB1110" s="168"/>
      <c r="AC1110" s="168"/>
      <c r="AD1110" s="168"/>
      <c r="AE1110" s="168"/>
      <c r="AF1110" s="168"/>
      <c r="AG1110" s="168"/>
      <c r="AH1110" s="168"/>
      <c r="AI1110" s="168"/>
      <c r="AJ1110" s="168"/>
      <c r="AK1110" s="168"/>
      <c r="AL1110" s="168"/>
      <c r="AM1110" s="168"/>
      <c r="AN1110" s="168"/>
      <c r="AO1110" s="168"/>
      <c r="AP1110" s="168"/>
      <c r="AQ1110" s="168"/>
      <c r="AR1110" s="168"/>
      <c r="AS1110" s="168"/>
      <c r="AT1110" s="168"/>
      <c r="AU1110" s="168"/>
      <c r="AV1110" s="168"/>
      <c r="AW1110" s="168"/>
      <c r="AX1110" s="168"/>
      <c r="AY1110" s="168"/>
      <c r="AZ1110" s="168"/>
      <c r="BA1110" s="168"/>
      <c r="BB1110" s="168"/>
      <c r="BC1110" s="168"/>
      <c r="BD1110" s="168"/>
      <c r="BE1110" s="168"/>
      <c r="BF1110" s="168"/>
      <c r="BG1110" s="168"/>
      <c r="BH1110" s="168"/>
      <c r="BI1110" s="168"/>
      <c r="BJ1110" s="168"/>
      <c r="BK1110" s="168"/>
      <c r="BL1110" s="168"/>
      <c r="BM1110" s="168"/>
      <c r="BN1110" s="168"/>
      <c r="BO1110" s="168"/>
      <c r="BP1110" s="168"/>
      <c r="BQ1110" s="168"/>
      <c r="BR1110" s="168"/>
      <c r="BS1110" s="168"/>
      <c r="BT1110" s="168"/>
      <c r="BU1110" s="168"/>
      <c r="BV1110" s="168"/>
      <c r="BW1110" s="168"/>
      <c r="BX1110" s="168"/>
      <c r="BY1110" s="168"/>
      <c r="BZ1110" s="168"/>
      <c r="CA1110" s="168"/>
      <c r="CB1110" s="168"/>
      <c r="CC1110" s="168"/>
      <c r="CD1110" s="168"/>
      <c r="CE1110" s="168"/>
      <c r="CF1110" s="168"/>
      <c r="CG1110" s="168"/>
      <c r="CH1110" s="168"/>
      <c r="CI1110" s="168"/>
      <c r="CJ1110" s="168"/>
      <c r="CK1110" s="168"/>
      <c r="CL1110" s="168"/>
      <c r="CM1110" s="168"/>
      <c r="CN1110" s="168"/>
      <c r="CO1110" s="168"/>
      <c r="CP1110" s="168"/>
      <c r="CQ1110" s="168"/>
      <c r="CR1110" s="168"/>
      <c r="CS1110" s="168"/>
      <c r="CT1110" s="168"/>
      <c r="CU1110" s="168"/>
      <c r="CV1110" s="168"/>
      <c r="CW1110" s="168"/>
      <c r="CX1110" s="168"/>
      <c r="CY1110" s="168"/>
      <c r="CZ1110" s="168"/>
      <c r="DA1110" s="168"/>
      <c r="DB1110" s="168"/>
      <c r="DC1110" s="168"/>
      <c r="DD1110" s="168"/>
      <c r="DE1110" s="168"/>
      <c r="DF1110" s="168"/>
      <c r="DG1110" s="168"/>
      <c r="DH1110" s="168"/>
      <c r="DI1110" s="168"/>
      <c r="DJ1110" s="168"/>
      <c r="DK1110" s="168"/>
      <c r="DL1110" s="168"/>
      <c r="DM1110" s="168"/>
      <c r="DN1110" s="168"/>
      <c r="DO1110" s="168"/>
      <c r="DP1110" s="168"/>
      <c r="DQ1110" s="168"/>
      <c r="DR1110" s="168"/>
      <c r="DS1110" s="168"/>
      <c r="DT1110" s="168"/>
      <c r="DU1110" s="168"/>
      <c r="DV1110" s="168"/>
      <c r="DW1110" s="168"/>
      <c r="DX1110" s="168"/>
      <c r="DY1110" s="168"/>
      <c r="DZ1110" s="168"/>
      <c r="EA1110" s="168"/>
      <c r="EB1110" s="168"/>
      <c r="EC1110" s="168"/>
      <c r="ED1110" s="168"/>
      <c r="EE1110" s="168"/>
      <c r="EF1110" s="168"/>
      <c r="EG1110" s="168"/>
      <c r="EH1110" s="168"/>
      <c r="EI1110" s="168"/>
      <c r="EJ1110" s="168"/>
      <c r="EK1110" s="168"/>
      <c r="EL1110" s="168"/>
      <c r="EM1110" s="168"/>
      <c r="EN1110" s="168"/>
      <c r="EO1110" s="168"/>
      <c r="EP1110" s="168"/>
      <c r="EQ1110" s="168"/>
      <c r="ER1110" s="168"/>
      <c r="ES1110" s="168"/>
      <c r="ET1110" s="168"/>
      <c r="EU1110" s="168"/>
      <c r="EV1110" s="168"/>
      <c r="EW1110" s="168"/>
      <c r="EX1110" s="168"/>
      <c r="EY1110" s="168"/>
      <c r="EZ1110" s="168"/>
      <c r="FA1110" s="168"/>
      <c r="FB1110" s="168"/>
      <c r="FC1110" s="168"/>
      <c r="FD1110" s="168"/>
      <c r="FE1110" s="168"/>
      <c r="FF1110" s="168"/>
      <c r="FG1110" s="168"/>
      <c r="FH1110" s="168"/>
      <c r="FI1110" s="168"/>
      <c r="FJ1110" s="168"/>
      <c r="FK1110" s="168"/>
      <c r="FL1110" s="168"/>
      <c r="FM1110" s="168"/>
      <c r="FN1110" s="168"/>
      <c r="FO1110" s="168"/>
      <c r="FP1110" s="168"/>
      <c r="FQ1110" s="168"/>
      <c r="FR1110" s="168"/>
      <c r="FS1110" s="168"/>
      <c r="FT1110" s="168"/>
      <c r="FU1110" s="168"/>
      <c r="FV1110" s="168"/>
      <c r="FW1110" s="168"/>
      <c r="FX1110" s="168"/>
      <c r="FY1110" s="168"/>
      <c r="FZ1110" s="168"/>
      <c r="GA1110" s="168"/>
      <c r="GB1110" s="168"/>
      <c r="GC1110" s="168"/>
      <c r="GD1110" s="168"/>
      <c r="GE1110" s="168"/>
      <c r="GF1110" s="168"/>
      <c r="GG1110" s="168"/>
      <c r="GH1110" s="168"/>
      <c r="GI1110" s="168"/>
      <c r="GJ1110" s="168"/>
      <c r="GK1110" s="168"/>
      <c r="GL1110" s="168"/>
      <c r="GM1110" s="168"/>
      <c r="GN1110" s="168"/>
      <c r="GO1110" s="168"/>
      <c r="GP1110" s="168"/>
      <c r="GQ1110" s="168"/>
      <c r="GR1110" s="168"/>
      <c r="GS1110" s="168"/>
      <c r="GT1110" s="168"/>
      <c r="GU1110" s="168"/>
      <c r="GV1110" s="168"/>
      <c r="GW1110" s="168"/>
      <c r="GX1110" s="168"/>
      <c r="GY1110" s="168"/>
      <c r="GZ1110" s="168"/>
      <c r="HA1110" s="168"/>
      <c r="HB1110" s="168"/>
      <c r="HC1110" s="168"/>
      <c r="HD1110" s="168"/>
      <c r="HE1110" s="168"/>
      <c r="HF1110" s="168"/>
      <c r="HG1110" s="168"/>
      <c r="HH1110" s="168"/>
      <c r="HI1110" s="168"/>
      <c r="HJ1110" s="168"/>
      <c r="HK1110" s="168"/>
      <c r="HL1110" s="168"/>
      <c r="HM1110" s="168"/>
      <c r="HN1110" s="168"/>
      <c r="HO1110" s="168"/>
      <c r="HP1110" s="168"/>
      <c r="HQ1110" s="168"/>
      <c r="HR1110" s="168"/>
      <c r="HS1110" s="168"/>
      <c r="HT1110" s="168"/>
      <c r="HU1110" s="168"/>
      <c r="HV1110" s="168"/>
      <c r="HW1110" s="168"/>
      <c r="HX1110" s="168"/>
      <c r="HY1110" s="168"/>
      <c r="HZ1110" s="168"/>
      <c r="IA1110" s="168"/>
      <c r="IB1110" s="168"/>
      <c r="IC1110" s="168"/>
      <c r="ID1110" s="168"/>
      <c r="IE1110" s="168"/>
      <c r="IF1110" s="168"/>
      <c r="IG1110" s="168"/>
      <c r="IH1110" s="168"/>
      <c r="II1110" s="168"/>
      <c r="IJ1110" s="168"/>
      <c r="IK1110" s="168"/>
      <c r="IL1110" s="168"/>
      <c r="IM1110" s="168"/>
      <c r="IN1110" s="168"/>
      <c r="IO1110" s="168"/>
      <c r="IP1110" s="168"/>
      <c r="IQ1110" s="168"/>
      <c r="IR1110" s="168"/>
      <c r="IS1110" s="168"/>
      <c r="IT1110" s="168"/>
      <c r="IU1110" s="168"/>
      <c r="IV1110" s="168"/>
      <c r="IW1110" s="168"/>
      <c r="IX1110" s="168"/>
      <c r="IY1110" s="168"/>
      <c r="IZ1110" s="168"/>
      <c r="JA1110" s="168"/>
      <c r="JB1110" s="168"/>
      <c r="JC1110" s="168"/>
      <c r="JD1110" s="168"/>
      <c r="JE1110" s="168"/>
      <c r="JF1110" s="168"/>
      <c r="JG1110" s="168"/>
      <c r="JH1110" s="168"/>
      <c r="JI1110" s="168"/>
      <c r="JJ1110" s="168"/>
      <c r="JK1110" s="168"/>
      <c r="JL1110" s="168"/>
      <c r="JM1110" s="168"/>
      <c r="JN1110" s="168"/>
      <c r="JO1110" s="168"/>
      <c r="JP1110" s="168"/>
      <c r="JQ1110" s="168"/>
      <c r="JR1110" s="168"/>
      <c r="JS1110" s="168"/>
      <c r="JT1110" s="168"/>
      <c r="JU1110" s="168"/>
      <c r="JV1110" s="168"/>
      <c r="JW1110" s="168"/>
      <c r="JX1110" s="168"/>
      <c r="JY1110" s="168"/>
      <c r="JZ1110" s="168"/>
      <c r="KA1110" s="168"/>
      <c r="KB1110" s="168"/>
      <c r="KC1110" s="168"/>
      <c r="KD1110" s="168"/>
      <c r="KE1110" s="168"/>
      <c r="KF1110" s="168"/>
      <c r="KG1110" s="168"/>
      <c r="KH1110" s="168"/>
      <c r="KI1110" s="168"/>
      <c r="KJ1110" s="168"/>
      <c r="KK1110" s="168"/>
      <c r="KL1110" s="168"/>
      <c r="KM1110" s="168"/>
      <c r="KN1110" s="168"/>
      <c r="KO1110" s="168"/>
      <c r="KP1110" s="168"/>
      <c r="KQ1110" s="168"/>
      <c r="KR1110" s="168"/>
      <c r="KS1110" s="168"/>
      <c r="KT1110" s="168"/>
      <c r="KU1110" s="168"/>
      <c r="KV1110" s="168"/>
      <c r="KW1110" s="168"/>
      <c r="KX1110" s="168"/>
      <c r="KY1110" s="168"/>
      <c r="KZ1110" s="168"/>
      <c r="LA1110" s="168"/>
      <c r="LB1110" s="168"/>
      <c r="LC1110" s="168"/>
      <c r="LD1110" s="168"/>
      <c r="LE1110" s="168"/>
      <c r="LF1110" s="168"/>
      <c r="LG1110" s="168"/>
      <c r="LH1110" s="168"/>
      <c r="LI1110" s="168"/>
      <c r="LJ1110" s="168"/>
      <c r="LK1110" s="168"/>
      <c r="LL1110" s="168"/>
      <c r="LM1110" s="168"/>
      <c r="LN1110" s="168"/>
      <c r="LO1110" s="168"/>
      <c r="LP1110" s="168"/>
      <c r="LQ1110" s="168"/>
      <c r="LR1110" s="168"/>
      <c r="LS1110" s="168"/>
      <c r="LT1110" s="168"/>
      <c r="LU1110" s="168"/>
      <c r="LV1110" s="168"/>
      <c r="LW1110" s="168"/>
      <c r="LX1110" s="168"/>
      <c r="LY1110" s="168"/>
      <c r="LZ1110" s="168"/>
      <c r="MA1110" s="168"/>
      <c r="MB1110" s="168"/>
      <c r="MC1110" s="168"/>
      <c r="MD1110" s="168"/>
      <c r="ME1110" s="168"/>
      <c r="MF1110" s="168"/>
      <c r="MG1110" s="168"/>
      <c r="MH1110" s="168"/>
      <c r="MI1110" s="168"/>
      <c r="MJ1110" s="168"/>
      <c r="MK1110" s="168"/>
      <c r="ML1110" s="168"/>
      <c r="MM1110" s="168"/>
      <c r="MN1110" s="168"/>
      <c r="MO1110" s="168"/>
      <c r="MP1110" s="168"/>
      <c r="MQ1110" s="168"/>
      <c r="MR1110" s="168"/>
      <c r="MS1110" s="168"/>
      <c r="MT1110" s="168"/>
      <c r="MU1110" s="168"/>
      <c r="MV1110" s="168"/>
      <c r="MW1110" s="168"/>
      <c r="MX1110" s="168"/>
      <c r="MY1110" s="168"/>
      <c r="MZ1110" s="168"/>
      <c r="NA1110" s="168"/>
      <c r="NB1110" s="168"/>
      <c r="NC1110" s="168"/>
      <c r="ND1110" s="168"/>
      <c r="NE1110" s="168"/>
      <c r="NF1110" s="168"/>
      <c r="NG1110" s="168"/>
      <c r="NH1110" s="168"/>
      <c r="NI1110" s="168"/>
      <c r="NJ1110" s="168"/>
      <c r="NK1110" s="168"/>
      <c r="NL1110" s="168"/>
      <c r="NM1110" s="168"/>
      <c r="NN1110" s="168"/>
      <c r="NO1110" s="168"/>
      <c r="NP1110" s="168"/>
      <c r="NQ1110" s="168"/>
      <c r="NR1110" s="168"/>
      <c r="NS1110" s="168"/>
      <c r="NT1110" s="168"/>
      <c r="NU1110" s="168"/>
      <c r="NV1110" s="168"/>
      <c r="NW1110" s="168"/>
      <c r="NX1110" s="168"/>
      <c r="NY1110" s="168"/>
      <c r="NZ1110" s="168"/>
      <c r="OA1110" s="168"/>
      <c r="OB1110" s="168"/>
      <c r="OC1110" s="168"/>
      <c r="OD1110" s="168"/>
      <c r="OE1110" s="168"/>
      <c r="OF1110" s="168"/>
      <c r="OG1110" s="168"/>
      <c r="OH1110" s="168"/>
      <c r="OI1110" s="168"/>
      <c r="OJ1110" s="168"/>
      <c r="OK1110" s="168"/>
      <c r="OL1110" s="168"/>
      <c r="OM1110" s="168"/>
      <c r="ON1110" s="168"/>
      <c r="OO1110" s="168"/>
      <c r="OP1110" s="168"/>
      <c r="OQ1110" s="168"/>
      <c r="OR1110" s="168"/>
      <c r="OS1110" s="168"/>
      <c r="OT1110" s="168"/>
      <c r="OU1110" s="168"/>
      <c r="OV1110" s="168"/>
      <c r="OW1110" s="168"/>
      <c r="OX1110" s="168"/>
      <c r="OY1110" s="168"/>
      <c r="OZ1110" s="168"/>
      <c r="PA1110" s="168"/>
      <c r="PB1110" s="168"/>
      <c r="PC1110" s="168"/>
      <c r="PD1110" s="168"/>
      <c r="PE1110" s="168"/>
      <c r="PF1110" s="168"/>
      <c r="PG1110" s="168"/>
      <c r="PH1110" s="168"/>
      <c r="PI1110" s="168"/>
      <c r="PJ1110" s="168"/>
      <c r="PK1110" s="168"/>
      <c r="PL1110" s="168"/>
      <c r="PM1110" s="168"/>
      <c r="PN1110" s="168"/>
      <c r="PO1110" s="168"/>
      <c r="PP1110" s="168"/>
      <c r="PQ1110" s="168"/>
      <c r="PR1110" s="168"/>
      <c r="PS1110" s="168"/>
      <c r="PT1110" s="168"/>
      <c r="PU1110" s="168"/>
      <c r="PV1110" s="168"/>
      <c r="PW1110" s="168"/>
      <c r="PX1110" s="168"/>
      <c r="PY1110" s="168"/>
      <c r="PZ1110" s="168"/>
      <c r="QA1110" s="168"/>
      <c r="QB1110" s="168"/>
      <c r="QC1110" s="168"/>
      <c r="QD1110" s="168"/>
      <c r="QE1110" s="168"/>
      <c r="QF1110" s="168"/>
      <c r="QG1110" s="168"/>
      <c r="QH1110" s="168"/>
      <c r="QI1110" s="168"/>
      <c r="QJ1110" s="168"/>
      <c r="QK1110" s="168"/>
      <c r="QL1110" s="168"/>
      <c r="QM1110" s="168"/>
      <c r="QN1110" s="168"/>
      <c r="QO1110" s="168"/>
      <c r="QP1110" s="168"/>
      <c r="QQ1110" s="168"/>
      <c r="QR1110" s="168"/>
      <c r="QS1110" s="168"/>
      <c r="QT1110" s="168"/>
      <c r="QU1110" s="168"/>
      <c r="QV1110" s="168"/>
      <c r="QW1110" s="168"/>
      <c r="QX1110" s="168"/>
      <c r="QY1110" s="168"/>
      <c r="QZ1110" s="168"/>
      <c r="RA1110" s="168"/>
      <c r="RB1110" s="168"/>
      <c r="RC1110" s="168"/>
      <c r="RD1110" s="168"/>
      <c r="RE1110" s="168"/>
      <c r="RF1110" s="168"/>
      <c r="RG1110" s="168"/>
      <c r="RH1110" s="168"/>
      <c r="RI1110" s="168"/>
      <c r="RJ1110" s="168"/>
      <c r="RK1110" s="168"/>
      <c r="RL1110" s="168"/>
      <c r="RM1110" s="168"/>
      <c r="RN1110" s="168"/>
      <c r="RO1110" s="168"/>
      <c r="RP1110" s="168"/>
      <c r="RQ1110" s="168"/>
      <c r="RR1110" s="168"/>
      <c r="RS1110" s="168"/>
      <c r="RT1110" s="168"/>
      <c r="RU1110" s="168"/>
      <c r="RV1110" s="168"/>
      <c r="RW1110" s="168"/>
      <c r="RX1110" s="168"/>
      <c r="RY1110" s="168"/>
      <c r="RZ1110" s="168"/>
      <c r="SA1110" s="168"/>
      <c r="SB1110" s="168"/>
      <c r="SC1110" s="168"/>
      <c r="SD1110" s="168"/>
      <c r="SE1110" s="168"/>
      <c r="SF1110" s="168"/>
      <c r="SG1110" s="168"/>
      <c r="SH1110" s="168"/>
      <c r="SI1110" s="168"/>
      <c r="SJ1110" s="168"/>
      <c r="SK1110" s="168"/>
      <c r="SL1110" s="168"/>
      <c r="SM1110" s="168"/>
      <c r="SN1110" s="168"/>
      <c r="SO1110" s="168"/>
      <c r="SP1110" s="168"/>
      <c r="SQ1110" s="168"/>
      <c r="SR1110" s="168"/>
      <c r="SS1110" s="168"/>
      <c r="ST1110" s="168"/>
      <c r="SU1110" s="168"/>
      <c r="SV1110" s="168"/>
      <c r="SW1110" s="168"/>
      <c r="SX1110" s="168"/>
      <c r="SY1110" s="168"/>
      <c r="SZ1110" s="168"/>
      <c r="TA1110" s="168"/>
      <c r="TB1110" s="168"/>
      <c r="TC1110" s="168"/>
      <c r="TD1110" s="168"/>
      <c r="TE1110" s="168"/>
      <c r="TF1110" s="168"/>
      <c r="TG1110" s="168"/>
      <c r="TH1110" s="168"/>
      <c r="TI1110" s="168"/>
      <c r="TJ1110" s="168"/>
      <c r="TK1110" s="168"/>
      <c r="TL1110" s="168"/>
      <c r="TM1110" s="168"/>
      <c r="TN1110" s="168"/>
      <c r="TO1110" s="168"/>
      <c r="TP1110" s="168"/>
      <c r="TQ1110" s="168"/>
      <c r="TR1110" s="168"/>
      <c r="TS1110" s="168"/>
      <c r="TT1110" s="168"/>
      <c r="TU1110" s="168"/>
      <c r="TV1110" s="168"/>
      <c r="TW1110" s="168"/>
      <c r="TX1110" s="168"/>
      <c r="TY1110" s="168"/>
      <c r="TZ1110" s="168"/>
      <c r="UA1110" s="168"/>
      <c r="UB1110" s="168"/>
      <c r="UC1110" s="168"/>
      <c r="UD1110" s="168"/>
      <c r="UE1110" s="168"/>
      <c r="UF1110" s="168"/>
      <c r="UG1110" s="168"/>
      <c r="UH1110" s="168"/>
      <c r="UI1110" s="168"/>
      <c r="UJ1110" s="168"/>
      <c r="UK1110" s="168"/>
      <c r="UL1110" s="168"/>
      <c r="UM1110" s="168"/>
      <c r="UN1110" s="168"/>
      <c r="UO1110" s="168"/>
      <c r="UP1110" s="168"/>
      <c r="UQ1110" s="168"/>
      <c r="UR1110" s="168"/>
      <c r="US1110" s="168"/>
      <c r="UT1110" s="168"/>
      <c r="UU1110" s="168"/>
      <c r="UV1110" s="168"/>
      <c r="UW1110" s="168"/>
      <c r="UX1110" s="168"/>
      <c r="UY1110" s="168"/>
      <c r="UZ1110" s="168"/>
      <c r="VA1110" s="168"/>
      <c r="VB1110" s="168"/>
      <c r="VC1110" s="168"/>
      <c r="VD1110" s="168"/>
      <c r="VE1110" s="168"/>
      <c r="VF1110" s="168"/>
      <c r="VG1110" s="168"/>
      <c r="VH1110" s="168"/>
      <c r="VI1110" s="168"/>
      <c r="VJ1110" s="168"/>
      <c r="VK1110" s="168"/>
      <c r="VL1110" s="168"/>
      <c r="VM1110" s="168"/>
      <c r="VN1110" s="168"/>
      <c r="VO1110" s="168"/>
      <c r="VP1110" s="168"/>
      <c r="VQ1110" s="168"/>
      <c r="VR1110" s="168"/>
      <c r="VS1110" s="168"/>
      <c r="VT1110" s="168"/>
      <c r="VU1110" s="168"/>
      <c r="VV1110" s="168"/>
      <c r="VW1110" s="168"/>
      <c r="VX1110" s="168"/>
      <c r="VY1110" s="168"/>
      <c r="VZ1110" s="168"/>
      <c r="WA1110" s="168"/>
      <c r="WB1110" s="168"/>
      <c r="WC1110" s="168"/>
      <c r="WD1110" s="168"/>
      <c r="WE1110" s="168"/>
      <c r="WF1110" s="168"/>
      <c r="WG1110" s="168"/>
      <c r="WH1110" s="168"/>
      <c r="WI1110" s="168"/>
      <c r="WJ1110" s="168"/>
      <c r="WK1110" s="168"/>
      <c r="WL1110" s="168"/>
      <c r="WM1110" s="168"/>
      <c r="WN1110" s="168"/>
      <c r="WO1110" s="168"/>
      <c r="WP1110" s="168"/>
      <c r="WQ1110" s="168"/>
      <c r="WR1110" s="168"/>
      <c r="WS1110" s="168"/>
      <c r="WT1110" s="168"/>
      <c r="WU1110" s="168"/>
      <c r="WV1110" s="168"/>
      <c r="WW1110" s="168"/>
      <c r="WX1110" s="168"/>
      <c r="WY1110" s="168"/>
      <c r="WZ1110" s="168"/>
      <c r="XA1110" s="168"/>
      <c r="XB1110" s="168"/>
      <c r="XC1110" s="168"/>
      <c r="XD1110" s="168"/>
      <c r="XE1110" s="168"/>
      <c r="XF1110" s="168"/>
      <c r="XG1110" s="168"/>
      <c r="XH1110" s="168"/>
      <c r="XI1110" s="168"/>
      <c r="XJ1110" s="168"/>
      <c r="XK1110" s="168"/>
      <c r="XL1110" s="168"/>
      <c r="XM1110" s="168"/>
      <c r="XN1110" s="168"/>
      <c r="XO1110" s="168"/>
      <c r="XP1110" s="168"/>
      <c r="XQ1110" s="168"/>
      <c r="XR1110" s="168"/>
      <c r="XS1110" s="168"/>
      <c r="XT1110" s="168"/>
      <c r="XU1110" s="168"/>
      <c r="XV1110" s="168"/>
      <c r="XW1110" s="168"/>
      <c r="XX1110" s="168"/>
      <c r="XY1110" s="168"/>
      <c r="XZ1110" s="168"/>
      <c r="YA1110" s="168"/>
      <c r="YB1110" s="168"/>
      <c r="YC1110" s="168"/>
      <c r="YD1110" s="168"/>
      <c r="YE1110" s="168"/>
      <c r="YF1110" s="168"/>
      <c r="YG1110" s="168"/>
      <c r="YH1110" s="168"/>
      <c r="YI1110" s="168"/>
      <c r="YJ1110" s="168"/>
      <c r="YK1110" s="168"/>
      <c r="YL1110" s="168"/>
      <c r="YM1110" s="168"/>
      <c r="YN1110" s="168"/>
      <c r="YO1110" s="168"/>
      <c r="YP1110" s="168"/>
      <c r="YQ1110" s="168"/>
      <c r="YR1110" s="168"/>
      <c r="YS1110" s="168"/>
      <c r="YT1110" s="168"/>
      <c r="YU1110" s="168"/>
      <c r="YV1110" s="168"/>
      <c r="YW1110" s="168"/>
      <c r="YX1110" s="168"/>
      <c r="YY1110" s="168"/>
      <c r="YZ1110" s="168"/>
      <c r="ZA1110" s="168"/>
      <c r="ZB1110" s="168"/>
      <c r="ZC1110" s="168"/>
      <c r="ZD1110" s="168"/>
      <c r="ZE1110" s="168"/>
      <c r="ZF1110" s="168"/>
      <c r="ZG1110" s="168"/>
      <c r="ZH1110" s="168"/>
      <c r="ZI1110" s="168"/>
      <c r="ZJ1110" s="168"/>
      <c r="ZK1110" s="168"/>
      <c r="ZL1110" s="168"/>
      <c r="ZM1110" s="168"/>
      <c r="ZN1110" s="168"/>
      <c r="ZO1110" s="168"/>
      <c r="ZP1110" s="168"/>
      <c r="ZQ1110" s="168"/>
      <c r="ZR1110" s="168"/>
      <c r="ZS1110" s="168"/>
      <c r="ZT1110" s="168"/>
      <c r="ZU1110" s="168"/>
      <c r="ZV1110" s="168"/>
      <c r="ZW1110" s="168"/>
      <c r="ZX1110" s="168"/>
      <c r="ZY1110" s="168"/>
      <c r="ZZ1110" s="168"/>
      <c r="AAA1110" s="168"/>
      <c r="AAB1110" s="168"/>
      <c r="AAC1110" s="168"/>
      <c r="AAD1110" s="168"/>
      <c r="AAE1110" s="168"/>
      <c r="AAF1110" s="168"/>
      <c r="AAG1110" s="168"/>
      <c r="AAH1110" s="168"/>
      <c r="AAI1110" s="168"/>
      <c r="AAJ1110" s="168"/>
      <c r="AAK1110" s="168"/>
      <c r="AAL1110" s="168"/>
      <c r="AAM1110" s="168"/>
      <c r="AAN1110" s="168"/>
      <c r="AAO1110" s="168"/>
      <c r="AAP1110" s="168"/>
      <c r="AAQ1110" s="168"/>
      <c r="AAR1110" s="168"/>
      <c r="AAS1110" s="168"/>
      <c r="AAT1110" s="168"/>
      <c r="AAU1110" s="168"/>
      <c r="AAV1110" s="168"/>
      <c r="AAW1110" s="168"/>
      <c r="AAX1110" s="168"/>
      <c r="AAY1110" s="168"/>
      <c r="AAZ1110" s="168"/>
      <c r="ABA1110" s="168"/>
      <c r="ABB1110" s="168"/>
      <c r="ABC1110" s="168"/>
      <c r="ABD1110" s="168"/>
      <c r="ABE1110" s="168"/>
      <c r="ABF1110" s="168"/>
      <c r="ABG1110" s="168"/>
      <c r="ABH1110" s="168"/>
      <c r="ABI1110" s="168"/>
      <c r="ABJ1110" s="168"/>
      <c r="ABK1110" s="168"/>
      <c r="ABL1110" s="168"/>
      <c r="ABM1110" s="168"/>
      <c r="ABN1110" s="168"/>
      <c r="ABO1110" s="168"/>
      <c r="ABP1110" s="168"/>
      <c r="ABQ1110" s="168"/>
      <c r="ABR1110" s="168"/>
      <c r="ABS1110" s="168"/>
      <c r="ABT1110" s="168"/>
      <c r="ABU1110" s="168"/>
      <c r="ABV1110" s="168"/>
      <c r="ABW1110" s="168"/>
      <c r="ABX1110" s="168"/>
      <c r="ABY1110" s="168"/>
      <c r="ABZ1110" s="168"/>
      <c r="ACA1110" s="168"/>
      <c r="ACB1110" s="168"/>
      <c r="ACC1110" s="168"/>
      <c r="ACD1110" s="168"/>
      <c r="ACE1110" s="168"/>
      <c r="ACF1110" s="168"/>
      <c r="ACG1110" s="168"/>
      <c r="ACH1110" s="168"/>
      <c r="ACI1110" s="168"/>
      <c r="ACJ1110" s="168"/>
      <c r="ACK1110" s="168"/>
      <c r="ACL1110" s="168"/>
      <c r="ACM1110" s="168"/>
      <c r="ACN1110" s="168"/>
      <c r="ACO1110" s="168"/>
      <c r="ACP1110" s="168"/>
      <c r="ACQ1110" s="168"/>
      <c r="ACR1110" s="168"/>
      <c r="ACS1110" s="168"/>
      <c r="ACT1110" s="168"/>
      <c r="ACU1110" s="168"/>
      <c r="ACV1110" s="168"/>
      <c r="ACW1110" s="168"/>
      <c r="ACX1110" s="168"/>
      <c r="ACY1110" s="168"/>
      <c r="ACZ1110" s="168"/>
      <c r="ADA1110" s="168"/>
      <c r="ADB1110" s="168"/>
      <c r="ADC1110" s="168"/>
      <c r="ADD1110" s="168"/>
      <c r="ADE1110" s="168"/>
      <c r="ADF1110" s="168"/>
      <c r="ADG1110" s="168"/>
      <c r="ADH1110" s="168"/>
      <c r="ADI1110" s="168"/>
      <c r="ADJ1110" s="168"/>
      <c r="ADK1110" s="168"/>
      <c r="ADL1110" s="168"/>
      <c r="ADM1110" s="168"/>
      <c r="ADN1110" s="168"/>
      <c r="ADO1110" s="168"/>
      <c r="ADP1110" s="168"/>
      <c r="ADQ1110" s="168"/>
      <c r="ADR1110" s="168"/>
      <c r="ADS1110" s="168"/>
      <c r="ADT1110" s="168"/>
      <c r="ADU1110" s="168"/>
      <c r="ADV1110" s="168"/>
      <c r="ADW1110" s="168"/>
      <c r="ADX1110" s="168"/>
      <c r="ADY1110" s="168"/>
      <c r="ADZ1110" s="168"/>
      <c r="AEA1110" s="168"/>
      <c r="AEB1110" s="168"/>
      <c r="AEC1110" s="168"/>
      <c r="AED1110" s="168"/>
      <c r="AEE1110" s="168"/>
      <c r="AEF1110" s="168"/>
      <c r="AEG1110" s="168"/>
      <c r="AEH1110" s="168"/>
      <c r="AEI1110" s="168"/>
      <c r="AEJ1110" s="168"/>
      <c r="AEK1110" s="168"/>
      <c r="AEL1110" s="168"/>
      <c r="AEM1110" s="168"/>
      <c r="AEN1110" s="168"/>
      <c r="AEO1110" s="168"/>
      <c r="AEP1110" s="168"/>
      <c r="AEQ1110" s="168"/>
      <c r="AER1110" s="168"/>
      <c r="AES1110" s="168"/>
      <c r="AET1110" s="168"/>
      <c r="AEU1110" s="168"/>
      <c r="AEV1110" s="168"/>
      <c r="AEW1110" s="168"/>
      <c r="AEX1110" s="168"/>
      <c r="AEY1110" s="168"/>
      <c r="AEZ1110" s="168"/>
      <c r="AFA1110" s="168"/>
      <c r="AFB1110" s="168"/>
      <c r="AFC1110" s="168"/>
      <c r="AFD1110" s="168"/>
      <c r="AFE1110" s="168"/>
      <c r="AFF1110" s="168"/>
      <c r="AFG1110" s="168"/>
      <c r="AFH1110" s="168"/>
      <c r="AFI1110" s="168"/>
      <c r="AFJ1110" s="168"/>
      <c r="AFK1110" s="168"/>
      <c r="AFL1110" s="168"/>
      <c r="AFM1110" s="168"/>
      <c r="AFN1110" s="168"/>
      <c r="AFO1110" s="168"/>
      <c r="AFP1110" s="168"/>
      <c r="AFQ1110" s="168"/>
      <c r="AFR1110" s="168"/>
      <c r="AFS1110" s="168"/>
      <c r="AFT1110" s="168"/>
      <c r="AFU1110" s="168"/>
      <c r="AFV1110" s="168"/>
      <c r="AFW1110" s="168"/>
      <c r="AFX1110" s="168"/>
      <c r="AFY1110" s="168"/>
      <c r="AFZ1110" s="168"/>
      <c r="AGA1110" s="168"/>
      <c r="AGB1110" s="168"/>
      <c r="AGC1110" s="168"/>
      <c r="AGD1110" s="168"/>
      <c r="AGE1110" s="168"/>
      <c r="AGF1110" s="168"/>
      <c r="AGG1110" s="168"/>
      <c r="AGH1110" s="168"/>
      <c r="AGI1110" s="168"/>
      <c r="AGJ1110" s="168"/>
      <c r="AGK1110" s="168"/>
      <c r="AGL1110" s="168"/>
      <c r="AGM1110" s="168"/>
      <c r="AGN1110" s="168"/>
      <c r="AGO1110" s="168"/>
      <c r="AGP1110" s="168"/>
      <c r="AGQ1110" s="168"/>
      <c r="AGR1110" s="168"/>
      <c r="AGS1110" s="168"/>
      <c r="AGT1110" s="168"/>
      <c r="AGU1110" s="168"/>
      <c r="AGV1110" s="168"/>
      <c r="AGW1110" s="168"/>
      <c r="AGX1110" s="168"/>
      <c r="AGY1110" s="168"/>
      <c r="AGZ1110" s="168"/>
      <c r="AHA1110" s="168"/>
      <c r="AHB1110" s="168"/>
      <c r="AHC1110" s="168"/>
      <c r="AHD1110" s="168"/>
      <c r="AHE1110" s="168"/>
      <c r="AHF1110" s="168"/>
      <c r="AHG1110" s="168"/>
      <c r="AHH1110" s="168"/>
      <c r="AHI1110" s="168"/>
      <c r="AHJ1110" s="168"/>
      <c r="AHK1110" s="168"/>
      <c r="AHL1110" s="168"/>
      <c r="AHM1110" s="168"/>
      <c r="AHN1110" s="168"/>
      <c r="AHO1110" s="168"/>
      <c r="AHP1110" s="168"/>
      <c r="AHQ1110" s="168"/>
      <c r="AHR1110" s="168"/>
      <c r="AHS1110" s="168"/>
      <c r="AHT1110" s="168"/>
      <c r="AHU1110" s="168"/>
      <c r="AHV1110" s="168"/>
      <c r="AHW1110" s="168"/>
      <c r="AHX1110" s="168"/>
      <c r="AHY1110" s="168"/>
      <c r="AHZ1110" s="168"/>
      <c r="AIA1110" s="168"/>
      <c r="AIB1110" s="168"/>
      <c r="AIC1110" s="168"/>
      <c r="AID1110" s="168"/>
      <c r="AIE1110" s="168"/>
      <c r="AIF1110" s="168"/>
      <c r="AIG1110" s="168"/>
      <c r="AIH1110" s="168"/>
      <c r="AII1110" s="168"/>
      <c r="AIJ1110" s="168"/>
      <c r="AIK1110" s="168"/>
      <c r="AIL1110" s="168"/>
      <c r="AIM1110" s="168"/>
      <c r="AIN1110" s="168"/>
      <c r="AIO1110" s="168"/>
      <c r="AIP1110" s="168"/>
      <c r="AIQ1110" s="168"/>
      <c r="AIR1110" s="168"/>
      <c r="AIS1110" s="168"/>
      <c r="AIT1110" s="168"/>
      <c r="AIU1110" s="168"/>
      <c r="AIV1110" s="168"/>
      <c r="AIW1110" s="168"/>
      <c r="AIX1110" s="168"/>
      <c r="AIY1110" s="168"/>
      <c r="AIZ1110" s="168"/>
      <c r="AJA1110" s="168"/>
      <c r="AJB1110" s="168"/>
      <c r="AJC1110" s="168"/>
      <c r="AJD1110" s="168"/>
      <c r="AJE1110" s="168"/>
      <c r="AJF1110" s="168"/>
      <c r="AJG1110" s="168"/>
      <c r="AJH1110" s="168"/>
      <c r="AJI1110" s="168"/>
      <c r="AJJ1110" s="168"/>
      <c r="AJK1110" s="168"/>
    </row>
    <row r="1111" spans="1:947" s="33" customFormat="1" ht="12" x14ac:dyDescent="0.2">
      <c r="A1111" s="169" t="s">
        <v>164</v>
      </c>
      <c r="B1111" s="329" t="s">
        <v>21</v>
      </c>
      <c r="C1111" s="330" t="s">
        <v>3853</v>
      </c>
      <c r="D1111" s="300" t="s">
        <v>3854</v>
      </c>
      <c r="E1111" s="300" t="s">
        <v>3855</v>
      </c>
      <c r="F1111" s="330">
        <v>63842</v>
      </c>
      <c r="G1111" s="331">
        <v>42886</v>
      </c>
      <c r="H1111" s="300" t="s">
        <v>248</v>
      </c>
      <c r="I1111" s="300" t="s">
        <v>3856</v>
      </c>
      <c r="J1111" s="300"/>
      <c r="K1111" s="300"/>
      <c r="L1111" s="298">
        <v>3379.41</v>
      </c>
      <c r="M1111" s="168"/>
      <c r="N1111" s="168"/>
      <c r="O1111" s="168"/>
      <c r="P1111" s="168"/>
      <c r="Q1111" s="168"/>
      <c r="R1111" s="168"/>
      <c r="S1111" s="168"/>
      <c r="T1111" s="168"/>
      <c r="U1111" s="168"/>
      <c r="V1111" s="168"/>
      <c r="W1111" s="168"/>
      <c r="X1111" s="168"/>
      <c r="Y1111" s="168"/>
      <c r="Z1111" s="168"/>
      <c r="AA1111" s="168"/>
      <c r="AB1111" s="168"/>
      <c r="AC1111" s="168"/>
      <c r="AD1111" s="168"/>
      <c r="AE1111" s="168"/>
      <c r="AF1111" s="168"/>
      <c r="AG1111" s="168"/>
      <c r="AH1111" s="168"/>
      <c r="AI1111" s="168"/>
      <c r="AJ1111" s="168"/>
      <c r="AK1111" s="168"/>
      <c r="AL1111" s="168"/>
      <c r="AM1111" s="168"/>
      <c r="AN1111" s="168"/>
      <c r="AO1111" s="168"/>
      <c r="AP1111" s="168"/>
      <c r="AQ1111" s="168"/>
      <c r="AR1111" s="168"/>
      <c r="AS1111" s="168"/>
      <c r="AT1111" s="168"/>
      <c r="AU1111" s="168"/>
      <c r="AV1111" s="168"/>
      <c r="AW1111" s="168"/>
      <c r="AX1111" s="168"/>
      <c r="AY1111" s="168"/>
      <c r="AZ1111" s="168"/>
      <c r="BA1111" s="168"/>
      <c r="BB1111" s="168"/>
      <c r="BC1111" s="168"/>
      <c r="BD1111" s="168"/>
      <c r="BE1111" s="168"/>
      <c r="BF1111" s="168"/>
      <c r="BG1111" s="168"/>
      <c r="BH1111" s="168"/>
      <c r="BI1111" s="168"/>
      <c r="BJ1111" s="168"/>
      <c r="BK1111" s="168"/>
      <c r="BL1111" s="168"/>
      <c r="BM1111" s="168"/>
      <c r="BN1111" s="168"/>
      <c r="BO1111" s="168"/>
      <c r="BP1111" s="168"/>
      <c r="BQ1111" s="168"/>
      <c r="BR1111" s="168"/>
      <c r="BS1111" s="168"/>
      <c r="BT1111" s="168"/>
      <c r="BU1111" s="168"/>
      <c r="BV1111" s="168"/>
      <c r="BW1111" s="168"/>
      <c r="BX1111" s="168"/>
      <c r="BY1111" s="168"/>
      <c r="BZ1111" s="168"/>
      <c r="CA1111" s="168"/>
      <c r="CB1111" s="168"/>
      <c r="CC1111" s="168"/>
      <c r="CD1111" s="168"/>
      <c r="CE1111" s="168"/>
      <c r="CF1111" s="168"/>
      <c r="CG1111" s="168"/>
      <c r="CH1111" s="168"/>
      <c r="CI1111" s="168"/>
      <c r="CJ1111" s="168"/>
      <c r="CK1111" s="168"/>
      <c r="CL1111" s="168"/>
      <c r="CM1111" s="168"/>
      <c r="CN1111" s="168"/>
      <c r="CO1111" s="168"/>
      <c r="CP1111" s="168"/>
      <c r="CQ1111" s="168"/>
      <c r="CR1111" s="168"/>
      <c r="CS1111" s="168"/>
      <c r="CT1111" s="168"/>
      <c r="CU1111" s="168"/>
      <c r="CV1111" s="168"/>
      <c r="CW1111" s="168"/>
      <c r="CX1111" s="168"/>
      <c r="CY1111" s="168"/>
      <c r="CZ1111" s="168"/>
      <c r="DA1111" s="168"/>
      <c r="DB1111" s="168"/>
      <c r="DC1111" s="168"/>
      <c r="DD1111" s="168"/>
      <c r="DE1111" s="168"/>
      <c r="DF1111" s="168"/>
      <c r="DG1111" s="168"/>
      <c r="DH1111" s="168"/>
      <c r="DI1111" s="168"/>
      <c r="DJ1111" s="168"/>
      <c r="DK1111" s="168"/>
      <c r="DL1111" s="168"/>
      <c r="DM1111" s="168"/>
      <c r="DN1111" s="168"/>
      <c r="DO1111" s="168"/>
      <c r="DP1111" s="168"/>
      <c r="DQ1111" s="168"/>
      <c r="DR1111" s="168"/>
      <c r="DS1111" s="168"/>
      <c r="DT1111" s="168"/>
      <c r="DU1111" s="168"/>
      <c r="DV1111" s="168"/>
      <c r="DW1111" s="168"/>
      <c r="DX1111" s="168"/>
      <c r="DY1111" s="168"/>
      <c r="DZ1111" s="168"/>
      <c r="EA1111" s="168"/>
      <c r="EB1111" s="168"/>
      <c r="EC1111" s="168"/>
      <c r="ED1111" s="168"/>
      <c r="EE1111" s="168"/>
      <c r="EF1111" s="168"/>
      <c r="EG1111" s="168"/>
      <c r="EH1111" s="168"/>
      <c r="EI1111" s="168"/>
      <c r="EJ1111" s="168"/>
      <c r="EK1111" s="168"/>
      <c r="EL1111" s="168"/>
      <c r="EM1111" s="168"/>
      <c r="EN1111" s="168"/>
      <c r="EO1111" s="168"/>
      <c r="EP1111" s="168"/>
      <c r="EQ1111" s="168"/>
      <c r="ER1111" s="168"/>
      <c r="ES1111" s="168"/>
      <c r="ET1111" s="168"/>
      <c r="EU1111" s="168"/>
      <c r="EV1111" s="168"/>
      <c r="EW1111" s="168"/>
      <c r="EX1111" s="168"/>
      <c r="EY1111" s="168"/>
      <c r="EZ1111" s="168"/>
      <c r="FA1111" s="168"/>
      <c r="FB1111" s="168"/>
      <c r="FC1111" s="168"/>
      <c r="FD1111" s="168"/>
      <c r="FE1111" s="168"/>
      <c r="FF1111" s="168"/>
      <c r="FG1111" s="168"/>
      <c r="FH1111" s="168"/>
      <c r="FI1111" s="168"/>
      <c r="FJ1111" s="168"/>
      <c r="FK1111" s="168"/>
      <c r="FL1111" s="168"/>
      <c r="FM1111" s="168"/>
      <c r="FN1111" s="168"/>
      <c r="FO1111" s="168"/>
      <c r="FP1111" s="168"/>
      <c r="FQ1111" s="168"/>
      <c r="FR1111" s="168"/>
      <c r="FS1111" s="168"/>
      <c r="FT1111" s="168"/>
      <c r="FU1111" s="168"/>
      <c r="FV1111" s="168"/>
      <c r="FW1111" s="168"/>
      <c r="FX1111" s="168"/>
      <c r="FY1111" s="168"/>
      <c r="FZ1111" s="168"/>
      <c r="GA1111" s="168"/>
      <c r="GB1111" s="168"/>
      <c r="GC1111" s="168"/>
      <c r="GD1111" s="168"/>
      <c r="GE1111" s="168"/>
      <c r="GF1111" s="168"/>
      <c r="GG1111" s="168"/>
      <c r="GH1111" s="168"/>
      <c r="GI1111" s="168"/>
      <c r="GJ1111" s="168"/>
      <c r="GK1111" s="168"/>
      <c r="GL1111" s="168"/>
      <c r="GM1111" s="168"/>
      <c r="GN1111" s="168"/>
      <c r="GO1111" s="168"/>
      <c r="GP1111" s="168"/>
      <c r="GQ1111" s="168"/>
      <c r="GR1111" s="168"/>
      <c r="GS1111" s="168"/>
      <c r="GT1111" s="168"/>
      <c r="GU1111" s="168"/>
      <c r="GV1111" s="168"/>
      <c r="GW1111" s="168"/>
      <c r="GX1111" s="168"/>
      <c r="GY1111" s="168"/>
      <c r="GZ1111" s="168"/>
      <c r="HA1111" s="168"/>
      <c r="HB1111" s="168"/>
      <c r="HC1111" s="168"/>
      <c r="HD1111" s="168"/>
      <c r="HE1111" s="168"/>
      <c r="HF1111" s="168"/>
      <c r="HG1111" s="168"/>
      <c r="HH1111" s="168"/>
      <c r="HI1111" s="168"/>
      <c r="HJ1111" s="168"/>
      <c r="HK1111" s="168"/>
      <c r="HL1111" s="168"/>
      <c r="HM1111" s="168"/>
      <c r="HN1111" s="168"/>
      <c r="HO1111" s="168"/>
      <c r="HP1111" s="168"/>
      <c r="HQ1111" s="168"/>
      <c r="HR1111" s="168"/>
      <c r="HS1111" s="168"/>
      <c r="HT1111" s="168"/>
      <c r="HU1111" s="168"/>
      <c r="HV1111" s="168"/>
      <c r="HW1111" s="168"/>
      <c r="HX1111" s="168"/>
      <c r="HY1111" s="168"/>
      <c r="HZ1111" s="168"/>
      <c r="IA1111" s="168"/>
      <c r="IB1111" s="168"/>
      <c r="IC1111" s="168"/>
      <c r="ID1111" s="168"/>
      <c r="IE1111" s="168"/>
      <c r="IF1111" s="168"/>
      <c r="IG1111" s="168"/>
      <c r="IH1111" s="168"/>
      <c r="II1111" s="168"/>
      <c r="IJ1111" s="168"/>
      <c r="IK1111" s="168"/>
      <c r="IL1111" s="168"/>
      <c r="IM1111" s="168"/>
      <c r="IN1111" s="168"/>
      <c r="IO1111" s="168"/>
      <c r="IP1111" s="168"/>
      <c r="IQ1111" s="168"/>
      <c r="IR1111" s="168"/>
      <c r="IS1111" s="168"/>
      <c r="IT1111" s="168"/>
      <c r="IU1111" s="168"/>
      <c r="IV1111" s="168"/>
      <c r="IW1111" s="168"/>
      <c r="IX1111" s="168"/>
      <c r="IY1111" s="168"/>
      <c r="IZ1111" s="168"/>
      <c r="JA1111" s="168"/>
      <c r="JB1111" s="168"/>
      <c r="JC1111" s="168"/>
      <c r="JD1111" s="168"/>
      <c r="JE1111" s="168"/>
      <c r="JF1111" s="168"/>
      <c r="JG1111" s="168"/>
      <c r="JH1111" s="168"/>
      <c r="JI1111" s="168"/>
      <c r="JJ1111" s="168"/>
      <c r="JK1111" s="168"/>
      <c r="JL1111" s="168"/>
      <c r="JM1111" s="168"/>
      <c r="JN1111" s="168"/>
      <c r="JO1111" s="168"/>
      <c r="JP1111" s="168"/>
      <c r="JQ1111" s="168"/>
      <c r="JR1111" s="168"/>
      <c r="JS1111" s="168"/>
      <c r="JT1111" s="168"/>
      <c r="JU1111" s="168"/>
      <c r="JV1111" s="168"/>
      <c r="JW1111" s="168"/>
      <c r="JX1111" s="168"/>
      <c r="JY1111" s="168"/>
      <c r="JZ1111" s="168"/>
      <c r="KA1111" s="168"/>
      <c r="KB1111" s="168"/>
      <c r="KC1111" s="168"/>
      <c r="KD1111" s="168"/>
      <c r="KE1111" s="168"/>
      <c r="KF1111" s="168"/>
      <c r="KG1111" s="168"/>
      <c r="KH1111" s="168"/>
      <c r="KI1111" s="168"/>
      <c r="KJ1111" s="168"/>
      <c r="KK1111" s="168"/>
      <c r="KL1111" s="168"/>
      <c r="KM1111" s="168"/>
      <c r="KN1111" s="168"/>
      <c r="KO1111" s="168"/>
      <c r="KP1111" s="168"/>
      <c r="KQ1111" s="168"/>
      <c r="KR1111" s="168"/>
      <c r="KS1111" s="168"/>
      <c r="KT1111" s="168"/>
      <c r="KU1111" s="168"/>
      <c r="KV1111" s="168"/>
      <c r="KW1111" s="168"/>
      <c r="KX1111" s="168"/>
      <c r="KY1111" s="168"/>
      <c r="KZ1111" s="168"/>
      <c r="LA1111" s="168"/>
      <c r="LB1111" s="168"/>
      <c r="LC1111" s="168"/>
      <c r="LD1111" s="168"/>
      <c r="LE1111" s="168"/>
      <c r="LF1111" s="168"/>
      <c r="LG1111" s="168"/>
      <c r="LH1111" s="168"/>
      <c r="LI1111" s="168"/>
      <c r="LJ1111" s="168"/>
      <c r="LK1111" s="168"/>
      <c r="LL1111" s="168"/>
      <c r="LM1111" s="168"/>
      <c r="LN1111" s="168"/>
      <c r="LO1111" s="168"/>
      <c r="LP1111" s="168"/>
      <c r="LQ1111" s="168"/>
      <c r="LR1111" s="168"/>
      <c r="LS1111" s="168"/>
      <c r="LT1111" s="168"/>
      <c r="LU1111" s="168"/>
      <c r="LV1111" s="168"/>
      <c r="LW1111" s="168"/>
      <c r="LX1111" s="168"/>
      <c r="LY1111" s="168"/>
      <c r="LZ1111" s="168"/>
      <c r="MA1111" s="168"/>
      <c r="MB1111" s="168"/>
      <c r="MC1111" s="168"/>
      <c r="MD1111" s="168"/>
      <c r="ME1111" s="168"/>
      <c r="MF1111" s="168"/>
      <c r="MG1111" s="168"/>
      <c r="MH1111" s="168"/>
      <c r="MI1111" s="168"/>
      <c r="MJ1111" s="168"/>
      <c r="MK1111" s="168"/>
      <c r="ML1111" s="168"/>
      <c r="MM1111" s="168"/>
      <c r="MN1111" s="168"/>
      <c r="MO1111" s="168"/>
      <c r="MP1111" s="168"/>
      <c r="MQ1111" s="168"/>
      <c r="MR1111" s="168"/>
      <c r="MS1111" s="168"/>
      <c r="MT1111" s="168"/>
      <c r="MU1111" s="168"/>
      <c r="MV1111" s="168"/>
      <c r="MW1111" s="168"/>
      <c r="MX1111" s="168"/>
      <c r="MY1111" s="168"/>
      <c r="MZ1111" s="168"/>
      <c r="NA1111" s="168"/>
      <c r="NB1111" s="168"/>
      <c r="NC1111" s="168"/>
      <c r="ND1111" s="168"/>
      <c r="NE1111" s="168"/>
      <c r="NF1111" s="168"/>
      <c r="NG1111" s="168"/>
      <c r="NH1111" s="168"/>
      <c r="NI1111" s="168"/>
      <c r="NJ1111" s="168"/>
      <c r="NK1111" s="168"/>
      <c r="NL1111" s="168"/>
      <c r="NM1111" s="168"/>
      <c r="NN1111" s="168"/>
      <c r="NO1111" s="168"/>
      <c r="NP1111" s="168"/>
      <c r="NQ1111" s="168"/>
      <c r="NR1111" s="168"/>
      <c r="NS1111" s="168"/>
      <c r="NT1111" s="168"/>
      <c r="NU1111" s="168"/>
      <c r="NV1111" s="168"/>
      <c r="NW1111" s="168"/>
      <c r="NX1111" s="168"/>
      <c r="NY1111" s="168"/>
      <c r="NZ1111" s="168"/>
      <c r="OA1111" s="168"/>
      <c r="OB1111" s="168"/>
      <c r="OC1111" s="168"/>
      <c r="OD1111" s="168"/>
      <c r="OE1111" s="168"/>
      <c r="OF1111" s="168"/>
      <c r="OG1111" s="168"/>
      <c r="OH1111" s="168"/>
      <c r="OI1111" s="168"/>
      <c r="OJ1111" s="168"/>
      <c r="OK1111" s="168"/>
      <c r="OL1111" s="168"/>
      <c r="OM1111" s="168"/>
      <c r="ON1111" s="168"/>
      <c r="OO1111" s="168"/>
      <c r="OP1111" s="168"/>
      <c r="OQ1111" s="168"/>
      <c r="OR1111" s="168"/>
      <c r="OS1111" s="168"/>
      <c r="OT1111" s="168"/>
      <c r="OU1111" s="168"/>
      <c r="OV1111" s="168"/>
      <c r="OW1111" s="168"/>
      <c r="OX1111" s="168"/>
      <c r="OY1111" s="168"/>
      <c r="OZ1111" s="168"/>
      <c r="PA1111" s="168"/>
      <c r="PB1111" s="168"/>
      <c r="PC1111" s="168"/>
      <c r="PD1111" s="168"/>
      <c r="PE1111" s="168"/>
      <c r="PF1111" s="168"/>
      <c r="PG1111" s="168"/>
      <c r="PH1111" s="168"/>
      <c r="PI1111" s="168"/>
      <c r="PJ1111" s="168"/>
      <c r="PK1111" s="168"/>
      <c r="PL1111" s="168"/>
      <c r="PM1111" s="168"/>
      <c r="PN1111" s="168"/>
      <c r="PO1111" s="168"/>
      <c r="PP1111" s="168"/>
      <c r="PQ1111" s="168"/>
      <c r="PR1111" s="168"/>
      <c r="PS1111" s="168"/>
      <c r="PT1111" s="168"/>
      <c r="PU1111" s="168"/>
      <c r="PV1111" s="168"/>
      <c r="PW1111" s="168"/>
      <c r="PX1111" s="168"/>
      <c r="PY1111" s="168"/>
      <c r="PZ1111" s="168"/>
      <c r="QA1111" s="168"/>
      <c r="QB1111" s="168"/>
      <c r="QC1111" s="168"/>
      <c r="QD1111" s="168"/>
      <c r="QE1111" s="168"/>
      <c r="QF1111" s="168"/>
      <c r="QG1111" s="168"/>
      <c r="QH1111" s="168"/>
      <c r="QI1111" s="168"/>
      <c r="QJ1111" s="168"/>
      <c r="QK1111" s="168"/>
      <c r="QL1111" s="168"/>
      <c r="QM1111" s="168"/>
      <c r="QN1111" s="168"/>
      <c r="QO1111" s="168"/>
      <c r="QP1111" s="168"/>
      <c r="QQ1111" s="168"/>
      <c r="QR1111" s="168"/>
      <c r="QS1111" s="168"/>
      <c r="QT1111" s="168"/>
      <c r="QU1111" s="168"/>
      <c r="QV1111" s="168"/>
      <c r="QW1111" s="168"/>
      <c r="QX1111" s="168"/>
      <c r="QY1111" s="168"/>
      <c r="QZ1111" s="168"/>
      <c r="RA1111" s="168"/>
      <c r="RB1111" s="168"/>
      <c r="RC1111" s="168"/>
      <c r="RD1111" s="168"/>
      <c r="RE1111" s="168"/>
      <c r="RF1111" s="168"/>
      <c r="RG1111" s="168"/>
      <c r="RH1111" s="168"/>
      <c r="RI1111" s="168"/>
      <c r="RJ1111" s="168"/>
      <c r="RK1111" s="168"/>
      <c r="RL1111" s="168"/>
      <c r="RM1111" s="168"/>
      <c r="RN1111" s="168"/>
      <c r="RO1111" s="168"/>
      <c r="RP1111" s="168"/>
      <c r="RQ1111" s="168"/>
      <c r="RR1111" s="168"/>
      <c r="RS1111" s="168"/>
      <c r="RT1111" s="168"/>
      <c r="RU1111" s="168"/>
      <c r="RV1111" s="168"/>
      <c r="RW1111" s="168"/>
      <c r="RX1111" s="168"/>
      <c r="RY1111" s="168"/>
      <c r="RZ1111" s="168"/>
      <c r="SA1111" s="168"/>
      <c r="SB1111" s="168"/>
      <c r="SC1111" s="168"/>
      <c r="SD1111" s="168"/>
      <c r="SE1111" s="168"/>
      <c r="SF1111" s="168"/>
      <c r="SG1111" s="168"/>
      <c r="SH1111" s="168"/>
      <c r="SI1111" s="168"/>
      <c r="SJ1111" s="168"/>
      <c r="SK1111" s="168"/>
      <c r="SL1111" s="168"/>
      <c r="SM1111" s="168"/>
      <c r="SN1111" s="168"/>
      <c r="SO1111" s="168"/>
      <c r="SP1111" s="168"/>
      <c r="SQ1111" s="168"/>
      <c r="SR1111" s="168"/>
      <c r="SS1111" s="168"/>
      <c r="ST1111" s="168"/>
      <c r="SU1111" s="168"/>
      <c r="SV1111" s="168"/>
      <c r="SW1111" s="168"/>
      <c r="SX1111" s="168"/>
      <c r="SY1111" s="168"/>
      <c r="SZ1111" s="168"/>
      <c r="TA1111" s="168"/>
      <c r="TB1111" s="168"/>
      <c r="TC1111" s="168"/>
      <c r="TD1111" s="168"/>
      <c r="TE1111" s="168"/>
      <c r="TF1111" s="168"/>
      <c r="TG1111" s="168"/>
      <c r="TH1111" s="168"/>
      <c r="TI1111" s="168"/>
      <c r="TJ1111" s="168"/>
      <c r="TK1111" s="168"/>
      <c r="TL1111" s="168"/>
      <c r="TM1111" s="168"/>
      <c r="TN1111" s="168"/>
      <c r="TO1111" s="168"/>
      <c r="TP1111" s="168"/>
      <c r="TQ1111" s="168"/>
      <c r="TR1111" s="168"/>
      <c r="TS1111" s="168"/>
      <c r="TT1111" s="168"/>
      <c r="TU1111" s="168"/>
      <c r="TV1111" s="168"/>
      <c r="TW1111" s="168"/>
      <c r="TX1111" s="168"/>
      <c r="TY1111" s="168"/>
      <c r="TZ1111" s="168"/>
      <c r="UA1111" s="168"/>
      <c r="UB1111" s="168"/>
      <c r="UC1111" s="168"/>
      <c r="UD1111" s="168"/>
      <c r="UE1111" s="168"/>
      <c r="UF1111" s="168"/>
      <c r="UG1111" s="168"/>
      <c r="UH1111" s="168"/>
      <c r="UI1111" s="168"/>
      <c r="UJ1111" s="168"/>
      <c r="UK1111" s="168"/>
      <c r="UL1111" s="168"/>
      <c r="UM1111" s="168"/>
      <c r="UN1111" s="168"/>
      <c r="UO1111" s="168"/>
      <c r="UP1111" s="168"/>
      <c r="UQ1111" s="168"/>
      <c r="UR1111" s="168"/>
      <c r="US1111" s="168"/>
      <c r="UT1111" s="168"/>
      <c r="UU1111" s="168"/>
      <c r="UV1111" s="168"/>
      <c r="UW1111" s="168"/>
      <c r="UX1111" s="168"/>
      <c r="UY1111" s="168"/>
      <c r="UZ1111" s="168"/>
      <c r="VA1111" s="168"/>
      <c r="VB1111" s="168"/>
      <c r="VC1111" s="168"/>
      <c r="VD1111" s="168"/>
      <c r="VE1111" s="168"/>
      <c r="VF1111" s="168"/>
      <c r="VG1111" s="168"/>
      <c r="VH1111" s="168"/>
      <c r="VI1111" s="168"/>
      <c r="VJ1111" s="168"/>
      <c r="VK1111" s="168"/>
      <c r="VL1111" s="168"/>
      <c r="VM1111" s="168"/>
      <c r="VN1111" s="168"/>
      <c r="VO1111" s="168"/>
      <c r="VP1111" s="168"/>
      <c r="VQ1111" s="168"/>
      <c r="VR1111" s="168"/>
      <c r="VS1111" s="168"/>
      <c r="VT1111" s="168"/>
      <c r="VU1111" s="168"/>
      <c r="VV1111" s="168"/>
      <c r="VW1111" s="168"/>
      <c r="VX1111" s="168"/>
      <c r="VY1111" s="168"/>
      <c r="VZ1111" s="168"/>
      <c r="WA1111" s="168"/>
      <c r="WB1111" s="168"/>
      <c r="WC1111" s="168"/>
      <c r="WD1111" s="168"/>
      <c r="WE1111" s="168"/>
      <c r="WF1111" s="168"/>
      <c r="WG1111" s="168"/>
      <c r="WH1111" s="168"/>
      <c r="WI1111" s="168"/>
      <c r="WJ1111" s="168"/>
      <c r="WK1111" s="168"/>
      <c r="WL1111" s="168"/>
      <c r="WM1111" s="168"/>
      <c r="WN1111" s="168"/>
      <c r="WO1111" s="168"/>
      <c r="WP1111" s="168"/>
      <c r="WQ1111" s="168"/>
      <c r="WR1111" s="168"/>
      <c r="WS1111" s="168"/>
      <c r="WT1111" s="168"/>
      <c r="WU1111" s="168"/>
      <c r="WV1111" s="168"/>
      <c r="WW1111" s="168"/>
      <c r="WX1111" s="168"/>
      <c r="WY1111" s="168"/>
      <c r="WZ1111" s="168"/>
      <c r="XA1111" s="168"/>
      <c r="XB1111" s="168"/>
      <c r="XC1111" s="168"/>
      <c r="XD1111" s="168"/>
      <c r="XE1111" s="168"/>
      <c r="XF1111" s="168"/>
      <c r="XG1111" s="168"/>
      <c r="XH1111" s="168"/>
      <c r="XI1111" s="168"/>
      <c r="XJ1111" s="168"/>
      <c r="XK1111" s="168"/>
      <c r="XL1111" s="168"/>
      <c r="XM1111" s="168"/>
      <c r="XN1111" s="168"/>
      <c r="XO1111" s="168"/>
      <c r="XP1111" s="168"/>
      <c r="XQ1111" s="168"/>
      <c r="XR1111" s="168"/>
      <c r="XS1111" s="168"/>
      <c r="XT1111" s="168"/>
      <c r="XU1111" s="168"/>
      <c r="XV1111" s="168"/>
      <c r="XW1111" s="168"/>
      <c r="XX1111" s="168"/>
      <c r="XY1111" s="168"/>
      <c r="XZ1111" s="168"/>
      <c r="YA1111" s="168"/>
      <c r="YB1111" s="168"/>
      <c r="YC1111" s="168"/>
      <c r="YD1111" s="168"/>
      <c r="YE1111" s="168"/>
      <c r="YF1111" s="168"/>
      <c r="YG1111" s="168"/>
      <c r="YH1111" s="168"/>
      <c r="YI1111" s="168"/>
      <c r="YJ1111" s="168"/>
      <c r="YK1111" s="168"/>
      <c r="YL1111" s="168"/>
      <c r="YM1111" s="168"/>
      <c r="YN1111" s="168"/>
      <c r="YO1111" s="168"/>
      <c r="YP1111" s="168"/>
      <c r="YQ1111" s="168"/>
      <c r="YR1111" s="168"/>
      <c r="YS1111" s="168"/>
      <c r="YT1111" s="168"/>
      <c r="YU1111" s="168"/>
      <c r="YV1111" s="168"/>
      <c r="YW1111" s="168"/>
      <c r="YX1111" s="168"/>
      <c r="YY1111" s="168"/>
      <c r="YZ1111" s="168"/>
      <c r="ZA1111" s="168"/>
      <c r="ZB1111" s="168"/>
      <c r="ZC1111" s="168"/>
      <c r="ZD1111" s="168"/>
      <c r="ZE1111" s="168"/>
      <c r="ZF1111" s="168"/>
      <c r="ZG1111" s="168"/>
      <c r="ZH1111" s="168"/>
      <c r="ZI1111" s="168"/>
      <c r="ZJ1111" s="168"/>
      <c r="ZK1111" s="168"/>
      <c r="ZL1111" s="168"/>
      <c r="ZM1111" s="168"/>
      <c r="ZN1111" s="168"/>
      <c r="ZO1111" s="168"/>
      <c r="ZP1111" s="168"/>
      <c r="ZQ1111" s="168"/>
      <c r="ZR1111" s="168"/>
      <c r="ZS1111" s="168"/>
      <c r="ZT1111" s="168"/>
      <c r="ZU1111" s="168"/>
      <c r="ZV1111" s="168"/>
      <c r="ZW1111" s="168"/>
      <c r="ZX1111" s="168"/>
      <c r="ZY1111" s="168"/>
      <c r="ZZ1111" s="168"/>
      <c r="AAA1111" s="168"/>
      <c r="AAB1111" s="168"/>
      <c r="AAC1111" s="168"/>
      <c r="AAD1111" s="168"/>
      <c r="AAE1111" s="168"/>
      <c r="AAF1111" s="168"/>
      <c r="AAG1111" s="168"/>
      <c r="AAH1111" s="168"/>
      <c r="AAI1111" s="168"/>
      <c r="AAJ1111" s="168"/>
      <c r="AAK1111" s="168"/>
      <c r="AAL1111" s="168"/>
      <c r="AAM1111" s="168"/>
      <c r="AAN1111" s="168"/>
      <c r="AAO1111" s="168"/>
      <c r="AAP1111" s="168"/>
      <c r="AAQ1111" s="168"/>
      <c r="AAR1111" s="168"/>
      <c r="AAS1111" s="168"/>
      <c r="AAT1111" s="168"/>
      <c r="AAU1111" s="168"/>
      <c r="AAV1111" s="168"/>
      <c r="AAW1111" s="168"/>
      <c r="AAX1111" s="168"/>
      <c r="AAY1111" s="168"/>
      <c r="AAZ1111" s="168"/>
      <c r="ABA1111" s="168"/>
      <c r="ABB1111" s="168"/>
      <c r="ABC1111" s="168"/>
      <c r="ABD1111" s="168"/>
      <c r="ABE1111" s="168"/>
      <c r="ABF1111" s="168"/>
      <c r="ABG1111" s="168"/>
      <c r="ABH1111" s="168"/>
      <c r="ABI1111" s="168"/>
      <c r="ABJ1111" s="168"/>
      <c r="ABK1111" s="168"/>
      <c r="ABL1111" s="168"/>
      <c r="ABM1111" s="168"/>
      <c r="ABN1111" s="168"/>
      <c r="ABO1111" s="168"/>
      <c r="ABP1111" s="168"/>
      <c r="ABQ1111" s="168"/>
      <c r="ABR1111" s="168"/>
      <c r="ABS1111" s="168"/>
      <c r="ABT1111" s="168"/>
      <c r="ABU1111" s="168"/>
      <c r="ABV1111" s="168"/>
      <c r="ABW1111" s="168"/>
      <c r="ABX1111" s="168"/>
      <c r="ABY1111" s="168"/>
      <c r="ABZ1111" s="168"/>
      <c r="ACA1111" s="168"/>
      <c r="ACB1111" s="168"/>
      <c r="ACC1111" s="168"/>
      <c r="ACD1111" s="168"/>
      <c r="ACE1111" s="168"/>
      <c r="ACF1111" s="168"/>
      <c r="ACG1111" s="168"/>
      <c r="ACH1111" s="168"/>
      <c r="ACI1111" s="168"/>
      <c r="ACJ1111" s="168"/>
      <c r="ACK1111" s="168"/>
      <c r="ACL1111" s="168"/>
      <c r="ACM1111" s="168"/>
      <c r="ACN1111" s="168"/>
      <c r="ACO1111" s="168"/>
      <c r="ACP1111" s="168"/>
      <c r="ACQ1111" s="168"/>
      <c r="ACR1111" s="168"/>
      <c r="ACS1111" s="168"/>
      <c r="ACT1111" s="168"/>
      <c r="ACU1111" s="168"/>
      <c r="ACV1111" s="168"/>
      <c r="ACW1111" s="168"/>
      <c r="ACX1111" s="168"/>
      <c r="ACY1111" s="168"/>
      <c r="ACZ1111" s="168"/>
      <c r="ADA1111" s="168"/>
      <c r="ADB1111" s="168"/>
      <c r="ADC1111" s="168"/>
      <c r="ADD1111" s="168"/>
      <c r="ADE1111" s="168"/>
      <c r="ADF1111" s="168"/>
      <c r="ADG1111" s="168"/>
      <c r="ADH1111" s="168"/>
      <c r="ADI1111" s="168"/>
      <c r="ADJ1111" s="168"/>
      <c r="ADK1111" s="168"/>
      <c r="ADL1111" s="168"/>
      <c r="ADM1111" s="168"/>
      <c r="ADN1111" s="168"/>
      <c r="ADO1111" s="168"/>
      <c r="ADP1111" s="168"/>
      <c r="ADQ1111" s="168"/>
      <c r="ADR1111" s="168"/>
      <c r="ADS1111" s="168"/>
      <c r="ADT1111" s="168"/>
      <c r="ADU1111" s="168"/>
      <c r="ADV1111" s="168"/>
      <c r="ADW1111" s="168"/>
      <c r="ADX1111" s="168"/>
      <c r="ADY1111" s="168"/>
      <c r="ADZ1111" s="168"/>
      <c r="AEA1111" s="168"/>
      <c r="AEB1111" s="168"/>
      <c r="AEC1111" s="168"/>
      <c r="AED1111" s="168"/>
      <c r="AEE1111" s="168"/>
      <c r="AEF1111" s="168"/>
      <c r="AEG1111" s="168"/>
      <c r="AEH1111" s="168"/>
      <c r="AEI1111" s="168"/>
      <c r="AEJ1111" s="168"/>
      <c r="AEK1111" s="168"/>
      <c r="AEL1111" s="168"/>
      <c r="AEM1111" s="168"/>
      <c r="AEN1111" s="168"/>
      <c r="AEO1111" s="168"/>
      <c r="AEP1111" s="168"/>
      <c r="AEQ1111" s="168"/>
      <c r="AER1111" s="168"/>
      <c r="AES1111" s="168"/>
      <c r="AET1111" s="168"/>
      <c r="AEU1111" s="168"/>
      <c r="AEV1111" s="168"/>
      <c r="AEW1111" s="168"/>
      <c r="AEX1111" s="168"/>
      <c r="AEY1111" s="168"/>
      <c r="AEZ1111" s="168"/>
      <c r="AFA1111" s="168"/>
      <c r="AFB1111" s="168"/>
      <c r="AFC1111" s="168"/>
      <c r="AFD1111" s="168"/>
      <c r="AFE1111" s="168"/>
      <c r="AFF1111" s="168"/>
      <c r="AFG1111" s="168"/>
      <c r="AFH1111" s="168"/>
      <c r="AFI1111" s="168"/>
      <c r="AFJ1111" s="168"/>
      <c r="AFK1111" s="168"/>
      <c r="AFL1111" s="168"/>
      <c r="AFM1111" s="168"/>
      <c r="AFN1111" s="168"/>
      <c r="AFO1111" s="168"/>
      <c r="AFP1111" s="168"/>
      <c r="AFQ1111" s="168"/>
      <c r="AFR1111" s="168"/>
      <c r="AFS1111" s="168"/>
      <c r="AFT1111" s="168"/>
      <c r="AFU1111" s="168"/>
      <c r="AFV1111" s="168"/>
      <c r="AFW1111" s="168"/>
      <c r="AFX1111" s="168"/>
      <c r="AFY1111" s="168"/>
      <c r="AFZ1111" s="168"/>
      <c r="AGA1111" s="168"/>
      <c r="AGB1111" s="168"/>
      <c r="AGC1111" s="168"/>
      <c r="AGD1111" s="168"/>
      <c r="AGE1111" s="168"/>
      <c r="AGF1111" s="168"/>
      <c r="AGG1111" s="168"/>
      <c r="AGH1111" s="168"/>
      <c r="AGI1111" s="168"/>
      <c r="AGJ1111" s="168"/>
      <c r="AGK1111" s="168"/>
      <c r="AGL1111" s="168"/>
      <c r="AGM1111" s="168"/>
      <c r="AGN1111" s="168"/>
      <c r="AGO1111" s="168"/>
      <c r="AGP1111" s="168"/>
      <c r="AGQ1111" s="168"/>
      <c r="AGR1111" s="168"/>
      <c r="AGS1111" s="168"/>
      <c r="AGT1111" s="168"/>
      <c r="AGU1111" s="168"/>
      <c r="AGV1111" s="168"/>
      <c r="AGW1111" s="168"/>
      <c r="AGX1111" s="168"/>
      <c r="AGY1111" s="168"/>
      <c r="AGZ1111" s="168"/>
      <c r="AHA1111" s="168"/>
      <c r="AHB1111" s="168"/>
      <c r="AHC1111" s="168"/>
      <c r="AHD1111" s="168"/>
      <c r="AHE1111" s="168"/>
      <c r="AHF1111" s="168"/>
      <c r="AHG1111" s="168"/>
      <c r="AHH1111" s="168"/>
      <c r="AHI1111" s="168"/>
      <c r="AHJ1111" s="168"/>
      <c r="AHK1111" s="168"/>
      <c r="AHL1111" s="168"/>
      <c r="AHM1111" s="168"/>
      <c r="AHN1111" s="168"/>
      <c r="AHO1111" s="168"/>
      <c r="AHP1111" s="168"/>
      <c r="AHQ1111" s="168"/>
      <c r="AHR1111" s="168"/>
      <c r="AHS1111" s="168"/>
      <c r="AHT1111" s="168"/>
      <c r="AHU1111" s="168"/>
      <c r="AHV1111" s="168"/>
      <c r="AHW1111" s="168"/>
      <c r="AHX1111" s="168"/>
      <c r="AHY1111" s="168"/>
      <c r="AHZ1111" s="168"/>
      <c r="AIA1111" s="168"/>
      <c r="AIB1111" s="168"/>
      <c r="AIC1111" s="168"/>
      <c r="AID1111" s="168"/>
      <c r="AIE1111" s="168"/>
      <c r="AIF1111" s="168"/>
      <c r="AIG1111" s="168"/>
      <c r="AIH1111" s="168"/>
      <c r="AII1111" s="168"/>
      <c r="AIJ1111" s="168"/>
      <c r="AIK1111" s="168"/>
      <c r="AIL1111" s="168"/>
      <c r="AIM1111" s="168"/>
      <c r="AIN1111" s="168"/>
      <c r="AIO1111" s="168"/>
      <c r="AIP1111" s="168"/>
      <c r="AIQ1111" s="168"/>
      <c r="AIR1111" s="168"/>
      <c r="AIS1111" s="168"/>
      <c r="AIT1111" s="168"/>
      <c r="AIU1111" s="168"/>
      <c r="AIV1111" s="168"/>
      <c r="AIW1111" s="168"/>
      <c r="AIX1111" s="168"/>
      <c r="AIY1111" s="168"/>
      <c r="AIZ1111" s="168"/>
      <c r="AJA1111" s="168"/>
      <c r="AJB1111" s="168"/>
      <c r="AJC1111" s="168"/>
      <c r="AJD1111" s="168"/>
      <c r="AJE1111" s="168"/>
      <c r="AJF1111" s="168"/>
      <c r="AJG1111" s="168"/>
      <c r="AJH1111" s="168"/>
      <c r="AJI1111" s="168"/>
      <c r="AJJ1111" s="168"/>
      <c r="AJK1111" s="168"/>
    </row>
    <row r="1112" spans="1:947" s="139" customFormat="1" ht="21.75" customHeight="1" x14ac:dyDescent="0.2">
      <c r="A1112" s="169" t="s">
        <v>331</v>
      </c>
      <c r="B1112" s="259" t="s">
        <v>71</v>
      </c>
      <c r="C1112" s="259" t="s">
        <v>1963</v>
      </c>
      <c r="D1112" s="259" t="s">
        <v>2235</v>
      </c>
      <c r="E1112" s="171" t="s">
        <v>2896</v>
      </c>
      <c r="F1112" s="259" t="s">
        <v>2236</v>
      </c>
      <c r="G1112" s="260">
        <v>42405</v>
      </c>
      <c r="H1112" s="259" t="s">
        <v>570</v>
      </c>
      <c r="I1112" s="259">
        <v>2016</v>
      </c>
      <c r="J1112" s="259" t="s">
        <v>2237</v>
      </c>
      <c r="K1112" s="259" t="s">
        <v>16</v>
      </c>
      <c r="L1112" s="261">
        <v>253200</v>
      </c>
    </row>
    <row r="1113" spans="1:947" s="150" customFormat="1" ht="21.75" customHeight="1" x14ac:dyDescent="0.2">
      <c r="A1113" s="169" t="s">
        <v>331</v>
      </c>
      <c r="B1113" s="174" t="s">
        <v>61</v>
      </c>
      <c r="C1113" s="174" t="s">
        <v>2704</v>
      </c>
      <c r="D1113" s="171" t="s">
        <v>2895</v>
      </c>
      <c r="E1113" s="171" t="s">
        <v>2896</v>
      </c>
      <c r="F1113" s="174">
        <v>958</v>
      </c>
      <c r="G1113" s="175">
        <v>42656</v>
      </c>
      <c r="H1113" s="171" t="s">
        <v>1065</v>
      </c>
      <c r="I1113" s="176" t="s">
        <v>2897</v>
      </c>
      <c r="J1113" s="174" t="s">
        <v>15</v>
      </c>
      <c r="K1113" s="174" t="s">
        <v>16</v>
      </c>
      <c r="L1113" s="177">
        <v>4444.01</v>
      </c>
    </row>
    <row r="1114" spans="1:947" s="150" customFormat="1" ht="21.75" customHeight="1" x14ac:dyDescent="0.2">
      <c r="A1114" s="169" t="s">
        <v>331</v>
      </c>
      <c r="B1114" s="174" t="s">
        <v>142</v>
      </c>
      <c r="C1114" s="174" t="s">
        <v>2898</v>
      </c>
      <c r="D1114" s="171"/>
      <c r="E1114" s="171"/>
      <c r="F1114" s="174">
        <v>154</v>
      </c>
      <c r="G1114" s="175">
        <v>42578</v>
      </c>
      <c r="H1114" s="171"/>
      <c r="I1114" s="176"/>
      <c r="J1114" s="174"/>
      <c r="K1114" s="174" t="s">
        <v>16</v>
      </c>
      <c r="L1114" s="177">
        <v>5974</v>
      </c>
    </row>
    <row r="1115" spans="1:947" s="150" customFormat="1" ht="21.75" customHeight="1" x14ac:dyDescent="0.2">
      <c r="A1115" s="169" t="s">
        <v>331</v>
      </c>
      <c r="B1115" s="174" t="s">
        <v>142</v>
      </c>
      <c r="C1115" s="174" t="s">
        <v>2899</v>
      </c>
      <c r="D1115" s="171"/>
      <c r="E1115" s="171"/>
      <c r="F1115" s="174">
        <v>154</v>
      </c>
      <c r="G1115" s="175">
        <v>42578</v>
      </c>
      <c r="H1115" s="171"/>
      <c r="I1115" s="176"/>
      <c r="J1115" s="174"/>
      <c r="K1115" s="174" t="s">
        <v>16</v>
      </c>
      <c r="L1115" s="177">
        <v>6554</v>
      </c>
    </row>
    <row r="1116" spans="1:947" s="150" customFormat="1" ht="21.75" customHeight="1" x14ac:dyDescent="0.2">
      <c r="A1116" s="169" t="s">
        <v>331</v>
      </c>
      <c r="B1116" s="270" t="s">
        <v>2211</v>
      </c>
      <c r="C1116" s="270" t="s">
        <v>100</v>
      </c>
      <c r="D1116" s="271" t="s">
        <v>3240</v>
      </c>
      <c r="E1116" s="271" t="s">
        <v>2896</v>
      </c>
      <c r="F1116" s="270">
        <v>188</v>
      </c>
      <c r="G1116" s="272">
        <v>42822</v>
      </c>
      <c r="H1116" s="271" t="s">
        <v>3241</v>
      </c>
      <c r="I1116" s="271" t="s">
        <v>3242</v>
      </c>
      <c r="J1116" s="271" t="s">
        <v>3243</v>
      </c>
      <c r="K1116" s="271" t="s">
        <v>3199</v>
      </c>
      <c r="L1116" s="273">
        <v>4500</v>
      </c>
    </row>
    <row r="1117" spans="1:947" s="150" customFormat="1" ht="21.75" customHeight="1" x14ac:dyDescent="0.2">
      <c r="A1117" s="169" t="s">
        <v>331</v>
      </c>
      <c r="B1117" s="270" t="s">
        <v>2211</v>
      </c>
      <c r="C1117" s="270" t="s">
        <v>100</v>
      </c>
      <c r="D1117" s="271" t="s">
        <v>3244</v>
      </c>
      <c r="E1117" s="271" t="s">
        <v>2896</v>
      </c>
      <c r="F1117" s="270">
        <v>188</v>
      </c>
      <c r="G1117" s="272">
        <v>42822</v>
      </c>
      <c r="H1117" s="271" t="s">
        <v>3241</v>
      </c>
      <c r="I1117" s="271" t="s">
        <v>3242</v>
      </c>
      <c r="J1117" s="271" t="s">
        <v>3245</v>
      </c>
      <c r="K1117" s="271" t="s">
        <v>3199</v>
      </c>
      <c r="L1117" s="273">
        <v>4500</v>
      </c>
    </row>
    <row r="1118" spans="1:947" s="150" customFormat="1" ht="21.75" customHeight="1" x14ac:dyDescent="0.2">
      <c r="A1118" s="169" t="s">
        <v>331</v>
      </c>
      <c r="B1118" s="270" t="s">
        <v>2211</v>
      </c>
      <c r="C1118" s="270" t="s">
        <v>100</v>
      </c>
      <c r="D1118" s="271" t="s">
        <v>3246</v>
      </c>
      <c r="E1118" s="271" t="s">
        <v>2896</v>
      </c>
      <c r="F1118" s="270">
        <v>188</v>
      </c>
      <c r="G1118" s="272">
        <v>42822</v>
      </c>
      <c r="H1118" s="271" t="s">
        <v>3241</v>
      </c>
      <c r="I1118" s="271" t="s">
        <v>3242</v>
      </c>
      <c r="J1118" s="271" t="s">
        <v>3247</v>
      </c>
      <c r="K1118" s="271" t="s">
        <v>3199</v>
      </c>
      <c r="L1118" s="273">
        <v>4500</v>
      </c>
    </row>
    <row r="1119" spans="1:947" s="150" customFormat="1" ht="21.75" customHeight="1" x14ac:dyDescent="0.2">
      <c r="A1119" s="169" t="s">
        <v>331</v>
      </c>
      <c r="B1119" s="270" t="s">
        <v>2211</v>
      </c>
      <c r="C1119" s="270" t="s">
        <v>100</v>
      </c>
      <c r="D1119" s="271" t="s">
        <v>3248</v>
      </c>
      <c r="E1119" s="271" t="s">
        <v>2896</v>
      </c>
      <c r="F1119" s="270">
        <v>188</v>
      </c>
      <c r="G1119" s="272">
        <v>42822</v>
      </c>
      <c r="H1119" s="271" t="s">
        <v>3241</v>
      </c>
      <c r="I1119" s="271" t="s">
        <v>3242</v>
      </c>
      <c r="J1119" s="271" t="s">
        <v>3249</v>
      </c>
      <c r="K1119" s="271" t="s">
        <v>3199</v>
      </c>
      <c r="L1119" s="273">
        <v>4500</v>
      </c>
    </row>
    <row r="1120" spans="1:947" s="150" customFormat="1" ht="21.75" customHeight="1" x14ac:dyDescent="0.2">
      <c r="A1120" s="169" t="s">
        <v>331</v>
      </c>
      <c r="B1120" s="270" t="s">
        <v>2211</v>
      </c>
      <c r="C1120" s="270" t="s">
        <v>100</v>
      </c>
      <c r="D1120" s="271" t="s">
        <v>3250</v>
      </c>
      <c r="E1120" s="271" t="s">
        <v>2896</v>
      </c>
      <c r="F1120" s="270">
        <v>188</v>
      </c>
      <c r="G1120" s="272">
        <v>42822</v>
      </c>
      <c r="H1120" s="271" t="s">
        <v>3241</v>
      </c>
      <c r="I1120" s="271" t="s">
        <v>3242</v>
      </c>
      <c r="J1120" s="271" t="s">
        <v>3251</v>
      </c>
      <c r="K1120" s="271" t="s">
        <v>3199</v>
      </c>
      <c r="L1120" s="273">
        <v>4500</v>
      </c>
    </row>
    <row r="1121" spans="1:12" s="150" customFormat="1" ht="21.75" customHeight="1" x14ac:dyDescent="0.2">
      <c r="A1121" s="169" t="s">
        <v>331</v>
      </c>
      <c r="B1121" s="332" t="s">
        <v>3252</v>
      </c>
      <c r="C1121" s="332" t="s">
        <v>3253</v>
      </c>
      <c r="D1121" s="333" t="s">
        <v>3254</v>
      </c>
      <c r="E1121" s="333" t="s">
        <v>2896</v>
      </c>
      <c r="F1121" s="332" t="s">
        <v>3255</v>
      </c>
      <c r="G1121" s="334">
        <v>42858</v>
      </c>
      <c r="H1121" s="333" t="s">
        <v>3256</v>
      </c>
      <c r="I1121" s="333" t="s">
        <v>3257</v>
      </c>
      <c r="J1121" s="333" t="s">
        <v>3258</v>
      </c>
      <c r="K1121" s="333" t="s">
        <v>3199</v>
      </c>
      <c r="L1121" s="335">
        <v>15410.38</v>
      </c>
    </row>
    <row r="1122" spans="1:12" s="150" customFormat="1" ht="21.75" customHeight="1" x14ac:dyDescent="0.2">
      <c r="A1122" s="169" t="s">
        <v>331</v>
      </c>
      <c r="B1122" s="270" t="s">
        <v>21</v>
      </c>
      <c r="C1122" s="270" t="s">
        <v>3259</v>
      </c>
      <c r="D1122" s="271" t="s">
        <v>3260</v>
      </c>
      <c r="E1122" s="271" t="s">
        <v>2896</v>
      </c>
      <c r="F1122" s="270" t="s">
        <v>3261</v>
      </c>
      <c r="G1122" s="272">
        <v>42858</v>
      </c>
      <c r="H1122" s="271" t="s">
        <v>248</v>
      </c>
      <c r="I1122" s="271" t="s">
        <v>3262</v>
      </c>
      <c r="J1122" s="271" t="s">
        <v>3263</v>
      </c>
      <c r="K1122" s="271" t="s">
        <v>3199</v>
      </c>
      <c r="L1122" s="273">
        <v>3570.21</v>
      </c>
    </row>
    <row r="1123" spans="1:12" s="150" customFormat="1" ht="21.75" customHeight="1" x14ac:dyDescent="0.2">
      <c r="A1123" s="169" t="s">
        <v>391</v>
      </c>
      <c r="B1123" s="170" t="s">
        <v>21</v>
      </c>
      <c r="C1123" s="181" t="s">
        <v>1521</v>
      </c>
      <c r="D1123" s="181" t="s">
        <v>3680</v>
      </c>
      <c r="E1123" s="170" t="s">
        <v>3681</v>
      </c>
      <c r="F1123" s="170" t="s">
        <v>2238</v>
      </c>
      <c r="G1123" s="182">
        <v>42069</v>
      </c>
      <c r="H1123" s="181" t="s">
        <v>3256</v>
      </c>
      <c r="I1123" s="181" t="s">
        <v>13</v>
      </c>
      <c r="J1123" s="181" t="s">
        <v>15</v>
      </c>
      <c r="K1123" s="170" t="s">
        <v>16</v>
      </c>
      <c r="L1123" s="190">
        <v>5504.23</v>
      </c>
    </row>
    <row r="1124" spans="1:12" s="150" customFormat="1" ht="21.75" customHeight="1" x14ac:dyDescent="0.2">
      <c r="A1124" s="169" t="s">
        <v>3481</v>
      </c>
      <c r="B1124" s="170" t="s">
        <v>24</v>
      </c>
      <c r="C1124" s="181" t="s">
        <v>2239</v>
      </c>
      <c r="D1124" s="181"/>
      <c r="E1124" s="170" t="s">
        <v>2714</v>
      </c>
      <c r="F1124" s="170">
        <v>2543</v>
      </c>
      <c r="G1124" s="182">
        <v>42116</v>
      </c>
      <c r="H1124" s="181"/>
      <c r="I1124" s="181" t="s">
        <v>13</v>
      </c>
      <c r="J1124" s="181" t="s">
        <v>15</v>
      </c>
      <c r="K1124" s="170" t="s">
        <v>16</v>
      </c>
      <c r="L1124" s="190">
        <v>63000.02</v>
      </c>
    </row>
    <row r="1125" spans="1:12" s="150" customFormat="1" ht="21.75" customHeight="1" x14ac:dyDescent="0.2">
      <c r="A1125" s="169"/>
      <c r="B1125" s="170" t="s">
        <v>142</v>
      </c>
      <c r="C1125" s="181" t="s">
        <v>2240</v>
      </c>
      <c r="D1125" s="181"/>
      <c r="E1125" s="170"/>
      <c r="F1125" s="170">
        <v>4785</v>
      </c>
      <c r="G1125" s="182">
        <v>42003</v>
      </c>
      <c r="H1125" s="181"/>
      <c r="I1125" s="181"/>
      <c r="J1125" s="181"/>
      <c r="K1125" s="170"/>
      <c r="L1125" s="190">
        <v>767200.8</v>
      </c>
    </row>
    <row r="1126" spans="1:12" s="150" customFormat="1" ht="21.75" customHeight="1" x14ac:dyDescent="0.2">
      <c r="A1126" s="169" t="s">
        <v>324</v>
      </c>
      <c r="B1126" s="170" t="s">
        <v>2211</v>
      </c>
      <c r="C1126" s="181" t="s">
        <v>2241</v>
      </c>
      <c r="D1126" s="181"/>
      <c r="E1126" s="170" t="s">
        <v>2242</v>
      </c>
      <c r="F1126" s="170">
        <v>1945</v>
      </c>
      <c r="G1126" s="182">
        <v>42046</v>
      </c>
      <c r="H1126" s="181"/>
      <c r="I1126" s="181" t="s">
        <v>13</v>
      </c>
      <c r="J1126" s="181" t="s">
        <v>15</v>
      </c>
      <c r="K1126" s="170" t="s">
        <v>16</v>
      </c>
      <c r="L1126" s="190">
        <v>5353.4</v>
      </c>
    </row>
    <row r="1127" spans="1:12" s="150" customFormat="1" ht="21.75" customHeight="1" x14ac:dyDescent="0.2">
      <c r="A1127" s="169" t="s">
        <v>324</v>
      </c>
      <c r="B1127" s="170" t="s">
        <v>2211</v>
      </c>
      <c r="C1127" s="181" t="s">
        <v>2241</v>
      </c>
      <c r="D1127" s="181"/>
      <c r="E1127" s="170" t="s">
        <v>2242</v>
      </c>
      <c r="F1127" s="170">
        <v>1945</v>
      </c>
      <c r="G1127" s="182">
        <v>42046</v>
      </c>
      <c r="H1127" s="181"/>
      <c r="I1127" s="181" t="s">
        <v>13</v>
      </c>
      <c r="J1127" s="181" t="s">
        <v>15</v>
      </c>
      <c r="K1127" s="170" t="s">
        <v>16</v>
      </c>
      <c r="L1127" s="190">
        <v>5353.4</v>
      </c>
    </row>
    <row r="1128" spans="1:12" s="150" customFormat="1" ht="21.75" customHeight="1" x14ac:dyDescent="0.2">
      <c r="A1128" s="169" t="s">
        <v>324</v>
      </c>
      <c r="B1128" s="170" t="s">
        <v>2211</v>
      </c>
      <c r="C1128" s="181" t="s">
        <v>2241</v>
      </c>
      <c r="D1128" s="181"/>
      <c r="E1128" s="170" t="s">
        <v>2242</v>
      </c>
      <c r="F1128" s="170">
        <v>1945</v>
      </c>
      <c r="G1128" s="182">
        <v>42046</v>
      </c>
      <c r="H1128" s="181"/>
      <c r="I1128" s="181" t="s">
        <v>13</v>
      </c>
      <c r="J1128" s="181" t="s">
        <v>15</v>
      </c>
      <c r="K1128" s="170" t="s">
        <v>16</v>
      </c>
      <c r="L1128" s="190">
        <v>5353.4</v>
      </c>
    </row>
    <row r="1129" spans="1:12" s="150" customFormat="1" ht="21.75" customHeight="1" x14ac:dyDescent="0.2">
      <c r="A1129" s="169" t="s">
        <v>324</v>
      </c>
      <c r="B1129" s="170" t="s">
        <v>2211</v>
      </c>
      <c r="C1129" s="181" t="s">
        <v>2241</v>
      </c>
      <c r="D1129" s="181"/>
      <c r="E1129" s="170" t="s">
        <v>2242</v>
      </c>
      <c r="F1129" s="170">
        <v>1945</v>
      </c>
      <c r="G1129" s="182">
        <v>42046</v>
      </c>
      <c r="H1129" s="181"/>
      <c r="I1129" s="181" t="s">
        <v>13</v>
      </c>
      <c r="J1129" s="181" t="s">
        <v>15</v>
      </c>
      <c r="K1129" s="170" t="s">
        <v>16</v>
      </c>
      <c r="L1129" s="190">
        <v>5353.4</v>
      </c>
    </row>
    <row r="1130" spans="1:12" s="150" customFormat="1" ht="21.75" customHeight="1" x14ac:dyDescent="0.2">
      <c r="A1130" s="169" t="s">
        <v>324</v>
      </c>
      <c r="B1130" s="170" t="s">
        <v>2211</v>
      </c>
      <c r="C1130" s="181" t="s">
        <v>2241</v>
      </c>
      <c r="D1130" s="181"/>
      <c r="E1130" s="170" t="s">
        <v>2242</v>
      </c>
      <c r="F1130" s="170">
        <v>1945</v>
      </c>
      <c r="G1130" s="182">
        <v>42046</v>
      </c>
      <c r="H1130" s="181"/>
      <c r="I1130" s="181" t="s">
        <v>13</v>
      </c>
      <c r="J1130" s="181" t="s">
        <v>15</v>
      </c>
      <c r="K1130" s="170" t="s">
        <v>16</v>
      </c>
      <c r="L1130" s="190">
        <v>5353.4</v>
      </c>
    </row>
    <row r="1131" spans="1:12" s="150" customFormat="1" ht="21.75" customHeight="1" x14ac:dyDescent="0.2">
      <c r="A1131" s="169" t="s">
        <v>324</v>
      </c>
      <c r="B1131" s="170" t="s">
        <v>2211</v>
      </c>
      <c r="C1131" s="181" t="s">
        <v>2241</v>
      </c>
      <c r="D1131" s="181"/>
      <c r="E1131" s="170" t="s">
        <v>2242</v>
      </c>
      <c r="F1131" s="170">
        <v>1945</v>
      </c>
      <c r="G1131" s="182">
        <v>42046</v>
      </c>
      <c r="H1131" s="181"/>
      <c r="I1131" s="181" t="s">
        <v>13</v>
      </c>
      <c r="J1131" s="181" t="s">
        <v>15</v>
      </c>
      <c r="K1131" s="170" t="s">
        <v>16</v>
      </c>
      <c r="L1131" s="190">
        <v>5353.4</v>
      </c>
    </row>
    <row r="1132" spans="1:12" s="150" customFormat="1" ht="21.75" customHeight="1" x14ac:dyDescent="0.2">
      <c r="A1132" s="169" t="s">
        <v>324</v>
      </c>
      <c r="B1132" s="170" t="s">
        <v>2211</v>
      </c>
      <c r="C1132" s="181" t="s">
        <v>2241</v>
      </c>
      <c r="D1132" s="181"/>
      <c r="E1132" s="170" t="s">
        <v>2242</v>
      </c>
      <c r="F1132" s="170">
        <v>1945</v>
      </c>
      <c r="G1132" s="182">
        <v>42046</v>
      </c>
      <c r="H1132" s="181"/>
      <c r="I1132" s="181" t="s">
        <v>13</v>
      </c>
      <c r="J1132" s="181" t="s">
        <v>15</v>
      </c>
      <c r="K1132" s="170" t="s">
        <v>16</v>
      </c>
      <c r="L1132" s="190">
        <v>5353.4</v>
      </c>
    </row>
    <row r="1133" spans="1:12" s="150" customFormat="1" ht="21.75" customHeight="1" x14ac:dyDescent="0.2">
      <c r="A1133" s="169" t="s">
        <v>324</v>
      </c>
      <c r="B1133" s="170" t="s">
        <v>2211</v>
      </c>
      <c r="C1133" s="181" t="s">
        <v>2241</v>
      </c>
      <c r="D1133" s="181"/>
      <c r="E1133" s="170" t="s">
        <v>2242</v>
      </c>
      <c r="F1133" s="170">
        <v>1945</v>
      </c>
      <c r="G1133" s="182">
        <v>42046</v>
      </c>
      <c r="H1133" s="181"/>
      <c r="I1133" s="181" t="s">
        <v>13</v>
      </c>
      <c r="J1133" s="181" t="s">
        <v>15</v>
      </c>
      <c r="K1133" s="170" t="s">
        <v>16</v>
      </c>
      <c r="L1133" s="190">
        <v>5353.4</v>
      </c>
    </row>
    <row r="1134" spans="1:12" s="150" customFormat="1" ht="21.75" customHeight="1" x14ac:dyDescent="0.2">
      <c r="A1134" s="169" t="s">
        <v>324</v>
      </c>
      <c r="B1134" s="170" t="s">
        <v>2211</v>
      </c>
      <c r="C1134" s="181" t="s">
        <v>2241</v>
      </c>
      <c r="D1134" s="181"/>
      <c r="E1134" s="170" t="s">
        <v>2242</v>
      </c>
      <c r="F1134" s="170">
        <v>1945</v>
      </c>
      <c r="G1134" s="182">
        <v>42046</v>
      </c>
      <c r="H1134" s="181"/>
      <c r="I1134" s="181" t="s">
        <v>13</v>
      </c>
      <c r="J1134" s="181" t="s">
        <v>15</v>
      </c>
      <c r="K1134" s="170" t="s">
        <v>16</v>
      </c>
      <c r="L1134" s="190">
        <v>5353.4</v>
      </c>
    </row>
    <row r="1135" spans="1:12" s="150" customFormat="1" ht="21.75" customHeight="1" x14ac:dyDescent="0.2">
      <c r="A1135" s="169" t="s">
        <v>324</v>
      </c>
      <c r="B1135" s="170" t="s">
        <v>2211</v>
      </c>
      <c r="C1135" s="181" t="s">
        <v>2241</v>
      </c>
      <c r="D1135" s="181"/>
      <c r="E1135" s="170" t="s">
        <v>2242</v>
      </c>
      <c r="F1135" s="170">
        <v>1945</v>
      </c>
      <c r="G1135" s="182">
        <v>42046</v>
      </c>
      <c r="H1135" s="181"/>
      <c r="I1135" s="181" t="s">
        <v>13</v>
      </c>
      <c r="J1135" s="181" t="s">
        <v>15</v>
      </c>
      <c r="K1135" s="170" t="s">
        <v>16</v>
      </c>
      <c r="L1135" s="190">
        <v>5353.4</v>
      </c>
    </row>
    <row r="1136" spans="1:12" s="150" customFormat="1" ht="21.75" customHeight="1" x14ac:dyDescent="0.2">
      <c r="A1136" s="169" t="s">
        <v>324</v>
      </c>
      <c r="B1136" s="170" t="s">
        <v>2211</v>
      </c>
      <c r="C1136" s="181" t="s">
        <v>2241</v>
      </c>
      <c r="D1136" s="181"/>
      <c r="E1136" s="170" t="s">
        <v>2242</v>
      </c>
      <c r="F1136" s="170">
        <v>1945</v>
      </c>
      <c r="G1136" s="182">
        <v>42046</v>
      </c>
      <c r="H1136" s="181"/>
      <c r="I1136" s="181" t="s">
        <v>13</v>
      </c>
      <c r="J1136" s="181" t="s">
        <v>15</v>
      </c>
      <c r="K1136" s="170" t="s">
        <v>16</v>
      </c>
      <c r="L1136" s="190">
        <v>5353.4</v>
      </c>
    </row>
    <row r="1137" spans="1:12" s="150" customFormat="1" ht="21.75" customHeight="1" x14ac:dyDescent="0.2">
      <c r="A1137" s="169" t="s">
        <v>324</v>
      </c>
      <c r="B1137" s="170" t="s">
        <v>2211</v>
      </c>
      <c r="C1137" s="181" t="s">
        <v>2241</v>
      </c>
      <c r="D1137" s="181"/>
      <c r="E1137" s="170" t="s">
        <v>2242</v>
      </c>
      <c r="F1137" s="170">
        <v>1945</v>
      </c>
      <c r="G1137" s="182">
        <v>42046</v>
      </c>
      <c r="H1137" s="181"/>
      <c r="I1137" s="181" t="s">
        <v>13</v>
      </c>
      <c r="J1137" s="181" t="s">
        <v>15</v>
      </c>
      <c r="K1137" s="170" t="s">
        <v>16</v>
      </c>
      <c r="L1137" s="190">
        <v>5353.4</v>
      </c>
    </row>
    <row r="1138" spans="1:12" s="150" customFormat="1" ht="21.75" customHeight="1" x14ac:dyDescent="0.2">
      <c r="A1138" s="169" t="s">
        <v>324</v>
      </c>
      <c r="B1138" s="170" t="s">
        <v>2211</v>
      </c>
      <c r="C1138" s="181" t="s">
        <v>2241</v>
      </c>
      <c r="D1138" s="181"/>
      <c r="E1138" s="170" t="s">
        <v>2242</v>
      </c>
      <c r="F1138" s="170">
        <v>1945</v>
      </c>
      <c r="G1138" s="182">
        <v>42046</v>
      </c>
      <c r="H1138" s="181"/>
      <c r="I1138" s="181" t="s">
        <v>13</v>
      </c>
      <c r="J1138" s="181" t="s">
        <v>15</v>
      </c>
      <c r="K1138" s="170" t="s">
        <v>16</v>
      </c>
      <c r="L1138" s="190">
        <v>5353.4</v>
      </c>
    </row>
    <row r="1139" spans="1:12" s="150" customFormat="1" ht="21.75" customHeight="1" x14ac:dyDescent="0.2">
      <c r="A1139" s="169" t="s">
        <v>324</v>
      </c>
      <c r="B1139" s="170" t="s">
        <v>2211</v>
      </c>
      <c r="C1139" s="181" t="s">
        <v>2241</v>
      </c>
      <c r="D1139" s="181"/>
      <c r="E1139" s="170" t="s">
        <v>2242</v>
      </c>
      <c r="F1139" s="170">
        <v>1945</v>
      </c>
      <c r="G1139" s="182">
        <v>42046</v>
      </c>
      <c r="H1139" s="181"/>
      <c r="I1139" s="181" t="s">
        <v>13</v>
      </c>
      <c r="J1139" s="181" t="s">
        <v>15</v>
      </c>
      <c r="K1139" s="170" t="s">
        <v>16</v>
      </c>
      <c r="L1139" s="190">
        <v>5353.4</v>
      </c>
    </row>
    <row r="1140" spans="1:12" s="150" customFormat="1" ht="21.75" customHeight="1" x14ac:dyDescent="0.2">
      <c r="A1140" s="169" t="s">
        <v>324</v>
      </c>
      <c r="B1140" s="170" t="s">
        <v>2211</v>
      </c>
      <c r="C1140" s="181" t="s">
        <v>2241</v>
      </c>
      <c r="D1140" s="181"/>
      <c r="E1140" s="170" t="s">
        <v>2242</v>
      </c>
      <c r="F1140" s="170">
        <v>1945</v>
      </c>
      <c r="G1140" s="182">
        <v>42046</v>
      </c>
      <c r="H1140" s="181"/>
      <c r="I1140" s="181" t="s">
        <v>13</v>
      </c>
      <c r="J1140" s="181" t="s">
        <v>15</v>
      </c>
      <c r="K1140" s="170" t="s">
        <v>16</v>
      </c>
      <c r="L1140" s="190">
        <v>5353.4</v>
      </c>
    </row>
    <row r="1141" spans="1:12" s="150" customFormat="1" ht="21.75" customHeight="1" x14ac:dyDescent="0.2">
      <c r="A1141" s="169" t="s">
        <v>324</v>
      </c>
      <c r="B1141" s="170" t="s">
        <v>2211</v>
      </c>
      <c r="C1141" s="181" t="s">
        <v>2241</v>
      </c>
      <c r="D1141" s="181"/>
      <c r="E1141" s="170" t="s">
        <v>2242</v>
      </c>
      <c r="F1141" s="170">
        <v>1945</v>
      </c>
      <c r="G1141" s="182">
        <v>42046</v>
      </c>
      <c r="H1141" s="181"/>
      <c r="I1141" s="181" t="s">
        <v>13</v>
      </c>
      <c r="J1141" s="181" t="s">
        <v>15</v>
      </c>
      <c r="K1141" s="170" t="s">
        <v>16</v>
      </c>
      <c r="L1141" s="190">
        <v>5353.4</v>
      </c>
    </row>
    <row r="1142" spans="1:12" s="150" customFormat="1" ht="21.75" customHeight="1" x14ac:dyDescent="0.2">
      <c r="A1142" s="169" t="s">
        <v>324</v>
      </c>
      <c r="B1142" s="170" t="s">
        <v>2211</v>
      </c>
      <c r="C1142" s="181" t="s">
        <v>2241</v>
      </c>
      <c r="D1142" s="181"/>
      <c r="E1142" s="170" t="s">
        <v>2242</v>
      </c>
      <c r="F1142" s="170">
        <v>1945</v>
      </c>
      <c r="G1142" s="182">
        <v>42046</v>
      </c>
      <c r="H1142" s="181"/>
      <c r="I1142" s="181" t="s">
        <v>13</v>
      </c>
      <c r="J1142" s="181" t="s">
        <v>15</v>
      </c>
      <c r="K1142" s="170" t="s">
        <v>16</v>
      </c>
      <c r="L1142" s="190">
        <v>5353.4</v>
      </c>
    </row>
    <row r="1143" spans="1:12" s="150" customFormat="1" ht="21.75" customHeight="1" x14ac:dyDescent="0.2">
      <c r="A1143" s="169" t="s">
        <v>324</v>
      </c>
      <c r="B1143" s="170" t="s">
        <v>2211</v>
      </c>
      <c r="C1143" s="181" t="s">
        <v>2241</v>
      </c>
      <c r="D1143" s="181"/>
      <c r="E1143" s="170" t="s">
        <v>2242</v>
      </c>
      <c r="F1143" s="170">
        <v>1945</v>
      </c>
      <c r="G1143" s="182">
        <v>42046</v>
      </c>
      <c r="H1143" s="181"/>
      <c r="I1143" s="181" t="s">
        <v>13</v>
      </c>
      <c r="J1143" s="181" t="s">
        <v>15</v>
      </c>
      <c r="K1143" s="170" t="s">
        <v>16</v>
      </c>
      <c r="L1143" s="190">
        <v>5353.4</v>
      </c>
    </row>
    <row r="1144" spans="1:12" s="150" customFormat="1" ht="21.75" customHeight="1" x14ac:dyDescent="0.2">
      <c r="A1144" s="169" t="s">
        <v>324</v>
      </c>
      <c r="B1144" s="170" t="s">
        <v>2211</v>
      </c>
      <c r="C1144" s="181" t="s">
        <v>2241</v>
      </c>
      <c r="D1144" s="181"/>
      <c r="E1144" s="170" t="s">
        <v>2242</v>
      </c>
      <c r="F1144" s="170">
        <v>1945</v>
      </c>
      <c r="G1144" s="182">
        <v>42046</v>
      </c>
      <c r="H1144" s="181"/>
      <c r="I1144" s="181" t="s">
        <v>13</v>
      </c>
      <c r="J1144" s="181" t="s">
        <v>15</v>
      </c>
      <c r="K1144" s="170" t="s">
        <v>16</v>
      </c>
      <c r="L1144" s="190">
        <v>5353.4</v>
      </c>
    </row>
    <row r="1145" spans="1:12" s="150" customFormat="1" ht="21.75" customHeight="1" x14ac:dyDescent="0.2">
      <c r="A1145" s="169" t="s">
        <v>324</v>
      </c>
      <c r="B1145" s="170" t="s">
        <v>2211</v>
      </c>
      <c r="C1145" s="181" t="s">
        <v>2241</v>
      </c>
      <c r="D1145" s="181"/>
      <c r="E1145" s="170" t="s">
        <v>2242</v>
      </c>
      <c r="F1145" s="170">
        <v>1945</v>
      </c>
      <c r="G1145" s="182">
        <v>42046</v>
      </c>
      <c r="H1145" s="181"/>
      <c r="I1145" s="181" t="s">
        <v>13</v>
      </c>
      <c r="J1145" s="181" t="s">
        <v>15</v>
      </c>
      <c r="K1145" s="170" t="s">
        <v>16</v>
      </c>
      <c r="L1145" s="190">
        <v>5353.4</v>
      </c>
    </row>
    <row r="1146" spans="1:12" s="150" customFormat="1" ht="21.75" customHeight="1" x14ac:dyDescent="0.2">
      <c r="A1146" s="169" t="s">
        <v>324</v>
      </c>
      <c r="B1146" s="170" t="s">
        <v>2211</v>
      </c>
      <c r="C1146" s="181" t="s">
        <v>2241</v>
      </c>
      <c r="D1146" s="181"/>
      <c r="E1146" s="170" t="s">
        <v>2242</v>
      </c>
      <c r="F1146" s="170">
        <v>1945</v>
      </c>
      <c r="G1146" s="182">
        <v>42046</v>
      </c>
      <c r="H1146" s="181"/>
      <c r="I1146" s="181" t="s">
        <v>13</v>
      </c>
      <c r="J1146" s="181" t="s">
        <v>15</v>
      </c>
      <c r="K1146" s="170" t="s">
        <v>16</v>
      </c>
      <c r="L1146" s="190">
        <v>5353.4</v>
      </c>
    </row>
    <row r="1147" spans="1:12" s="150" customFormat="1" ht="21.75" customHeight="1" x14ac:dyDescent="0.2">
      <c r="A1147" s="169" t="s">
        <v>526</v>
      </c>
      <c r="B1147" s="170" t="s">
        <v>2243</v>
      </c>
      <c r="C1147" s="181" t="s">
        <v>2244</v>
      </c>
      <c r="D1147" s="181" t="s">
        <v>3658</v>
      </c>
      <c r="E1147" s="259" t="s">
        <v>2252</v>
      </c>
      <c r="F1147" s="170" t="s">
        <v>2245</v>
      </c>
      <c r="G1147" s="182">
        <v>42076</v>
      </c>
      <c r="H1147" s="181" t="s">
        <v>3659</v>
      </c>
      <c r="I1147" s="181" t="s">
        <v>13</v>
      </c>
      <c r="J1147" s="181" t="s">
        <v>15</v>
      </c>
      <c r="K1147" s="170" t="s">
        <v>16</v>
      </c>
      <c r="L1147" s="190">
        <v>6816</v>
      </c>
    </row>
    <row r="1148" spans="1:12" s="150" customFormat="1" ht="21.75" customHeight="1" x14ac:dyDescent="0.2">
      <c r="A1148" s="169" t="s">
        <v>526</v>
      </c>
      <c r="B1148" s="259" t="s">
        <v>2215</v>
      </c>
      <c r="C1148" s="259" t="s">
        <v>2246</v>
      </c>
      <c r="D1148" s="259" t="s">
        <v>2247</v>
      </c>
      <c r="E1148" s="259" t="s">
        <v>2252</v>
      </c>
      <c r="F1148" s="259" t="s">
        <v>2248</v>
      </c>
      <c r="G1148" s="260">
        <v>42373</v>
      </c>
      <c r="H1148" s="259" t="s">
        <v>2249</v>
      </c>
      <c r="I1148" s="259">
        <v>2516</v>
      </c>
      <c r="J1148" s="181" t="s">
        <v>15</v>
      </c>
      <c r="K1148" s="259" t="s">
        <v>16</v>
      </c>
      <c r="L1148" s="261">
        <v>3979</v>
      </c>
    </row>
    <row r="1149" spans="1:12" s="150" customFormat="1" ht="21.75" customHeight="1" x14ac:dyDescent="0.2">
      <c r="A1149" s="169" t="s">
        <v>526</v>
      </c>
      <c r="B1149" s="259" t="s">
        <v>2215</v>
      </c>
      <c r="C1149" s="259" t="s">
        <v>2250</v>
      </c>
      <c r="D1149" s="259" t="s">
        <v>2251</v>
      </c>
      <c r="E1149" s="259" t="s">
        <v>2252</v>
      </c>
      <c r="F1149" s="259" t="s">
        <v>2248</v>
      </c>
      <c r="G1149" s="260">
        <v>42373</v>
      </c>
      <c r="H1149" s="259" t="s">
        <v>2253</v>
      </c>
      <c r="I1149" s="259"/>
      <c r="J1149" s="336">
        <v>7501206693643</v>
      </c>
      <c r="K1149" s="259" t="s">
        <v>16</v>
      </c>
      <c r="L1149" s="261">
        <v>2759</v>
      </c>
    </row>
    <row r="1150" spans="1:12" s="150" customFormat="1" ht="21.75" customHeight="1" x14ac:dyDescent="0.2">
      <c r="A1150" s="169" t="s">
        <v>526</v>
      </c>
      <c r="B1150" s="329" t="s">
        <v>21</v>
      </c>
      <c r="C1150" s="300" t="s">
        <v>3732</v>
      </c>
      <c r="D1150" s="300" t="s">
        <v>3733</v>
      </c>
      <c r="E1150" s="300" t="s">
        <v>3734</v>
      </c>
      <c r="F1150" s="300">
        <v>61928</v>
      </c>
      <c r="G1150" s="297">
        <v>42851</v>
      </c>
      <c r="H1150" s="300" t="s">
        <v>3735</v>
      </c>
      <c r="I1150" s="300" t="s">
        <v>3736</v>
      </c>
      <c r="J1150" s="300" t="s">
        <v>15</v>
      </c>
      <c r="K1150" s="300"/>
      <c r="L1150" s="298">
        <v>3554.61</v>
      </c>
    </row>
    <row r="1151" spans="1:12" s="150" customFormat="1" ht="21.75" customHeight="1" x14ac:dyDescent="0.2">
      <c r="A1151" s="169" t="s">
        <v>250</v>
      </c>
      <c r="B1151" s="170" t="s">
        <v>2215</v>
      </c>
      <c r="C1151" s="174" t="s">
        <v>1703</v>
      </c>
      <c r="D1151" s="181"/>
      <c r="E1151" s="170" t="s">
        <v>3155</v>
      </c>
      <c r="F1151" s="170" t="s">
        <v>2254</v>
      </c>
      <c r="G1151" s="182">
        <v>42075</v>
      </c>
      <c r="H1151" s="181"/>
      <c r="I1151" s="181" t="s">
        <v>13</v>
      </c>
      <c r="J1151" s="181" t="s">
        <v>15</v>
      </c>
      <c r="K1151" s="170" t="s">
        <v>16</v>
      </c>
      <c r="L1151" s="190">
        <v>4545.12</v>
      </c>
    </row>
    <row r="1152" spans="1:12" s="150" customFormat="1" ht="21.75" customHeight="1" x14ac:dyDescent="0.2">
      <c r="A1152" s="169" t="s">
        <v>391</v>
      </c>
      <c r="B1152" s="170" t="s">
        <v>2215</v>
      </c>
      <c r="C1152" s="181" t="s">
        <v>501</v>
      </c>
      <c r="D1152" s="181"/>
      <c r="E1152" s="170" t="s">
        <v>3682</v>
      </c>
      <c r="F1152" s="170" t="s">
        <v>2254</v>
      </c>
      <c r="G1152" s="182">
        <v>42075</v>
      </c>
      <c r="H1152" s="181"/>
      <c r="I1152" s="181" t="s">
        <v>13</v>
      </c>
      <c r="J1152" s="181" t="s">
        <v>15</v>
      </c>
      <c r="K1152" s="170" t="s">
        <v>16</v>
      </c>
      <c r="L1152" s="190">
        <v>4823</v>
      </c>
    </row>
    <row r="1153" spans="1:12" s="150" customFormat="1" ht="21.75" customHeight="1" x14ac:dyDescent="0.2">
      <c r="A1153" s="169" t="s">
        <v>250</v>
      </c>
      <c r="B1153" s="170" t="s">
        <v>2215</v>
      </c>
      <c r="C1153" s="181" t="s">
        <v>175</v>
      </c>
      <c r="D1153" s="181"/>
      <c r="E1153" s="170" t="s">
        <v>3155</v>
      </c>
      <c r="F1153" s="170">
        <v>47</v>
      </c>
      <c r="G1153" s="182">
        <v>42118</v>
      </c>
      <c r="H1153" s="181"/>
      <c r="I1153" s="181" t="s">
        <v>13</v>
      </c>
      <c r="J1153" s="181" t="s">
        <v>15</v>
      </c>
      <c r="K1153" s="170" t="s">
        <v>16</v>
      </c>
      <c r="L1153" s="190">
        <v>5748.5</v>
      </c>
    </row>
    <row r="1154" spans="1:12" s="150" customFormat="1" ht="21.75" customHeight="1" x14ac:dyDescent="0.2">
      <c r="A1154" s="169" t="s">
        <v>250</v>
      </c>
      <c r="B1154" s="259" t="s">
        <v>2211</v>
      </c>
      <c r="C1154" s="259" t="s">
        <v>20</v>
      </c>
      <c r="D1154" s="259" t="s">
        <v>2255</v>
      </c>
      <c r="E1154" s="170" t="s">
        <v>3155</v>
      </c>
      <c r="F1154" s="259">
        <v>367</v>
      </c>
      <c r="G1154" s="260">
        <v>42481</v>
      </c>
      <c r="H1154" s="259" t="s">
        <v>2213</v>
      </c>
      <c r="I1154" s="259" t="s">
        <v>2214</v>
      </c>
      <c r="J1154" s="259">
        <v>206100009</v>
      </c>
      <c r="K1154" s="259" t="s">
        <v>16</v>
      </c>
      <c r="L1154" s="261">
        <v>19546</v>
      </c>
    </row>
    <row r="1155" spans="1:12" s="150" customFormat="1" ht="21.75" customHeight="1" x14ac:dyDescent="0.2">
      <c r="A1155" s="169" t="s">
        <v>288</v>
      </c>
      <c r="B1155" s="259" t="s">
        <v>71</v>
      </c>
      <c r="C1155" s="259" t="s">
        <v>2256</v>
      </c>
      <c r="D1155" s="259" t="s">
        <v>2257</v>
      </c>
      <c r="E1155" s="170" t="s">
        <v>3683</v>
      </c>
      <c r="F1155" s="259" t="s">
        <v>2258</v>
      </c>
      <c r="G1155" s="260">
        <v>42401</v>
      </c>
      <c r="H1155" s="259" t="s">
        <v>570</v>
      </c>
      <c r="I1155" s="259">
        <v>2016</v>
      </c>
      <c r="J1155" s="259" t="s">
        <v>2259</v>
      </c>
      <c r="K1155" s="259" t="s">
        <v>16</v>
      </c>
      <c r="L1155" s="261">
        <v>134200</v>
      </c>
    </row>
    <row r="1156" spans="1:12" s="150" customFormat="1" ht="21.75" customHeight="1" x14ac:dyDescent="0.2">
      <c r="A1156" s="169" t="s">
        <v>250</v>
      </c>
      <c r="B1156" s="174" t="s">
        <v>61</v>
      </c>
      <c r="C1156" s="174" t="s">
        <v>2704</v>
      </c>
      <c r="D1156" s="171"/>
      <c r="E1156" s="171"/>
      <c r="F1156" s="174">
        <v>951</v>
      </c>
      <c r="G1156" s="175">
        <v>42655</v>
      </c>
      <c r="H1156" s="171"/>
      <c r="I1156" s="176"/>
      <c r="J1156" s="174"/>
      <c r="K1156" s="174" t="s">
        <v>16</v>
      </c>
      <c r="L1156" s="177">
        <v>4444.01</v>
      </c>
    </row>
    <row r="1157" spans="1:12" s="150" customFormat="1" ht="21.75" customHeight="1" x14ac:dyDescent="0.2">
      <c r="A1157" s="169" t="s">
        <v>250</v>
      </c>
      <c r="B1157" s="174" t="s">
        <v>61</v>
      </c>
      <c r="C1157" s="174" t="s">
        <v>2939</v>
      </c>
      <c r="D1157" s="171" t="s">
        <v>3684</v>
      </c>
      <c r="E1157" s="171"/>
      <c r="F1157" s="174">
        <v>1758</v>
      </c>
      <c r="G1157" s="175">
        <v>42600</v>
      </c>
      <c r="H1157" s="171" t="s">
        <v>2940</v>
      </c>
      <c r="I1157" s="176" t="s">
        <v>2941</v>
      </c>
      <c r="J1157" s="174" t="s">
        <v>15</v>
      </c>
      <c r="K1157" s="174" t="s">
        <v>16</v>
      </c>
      <c r="L1157" s="177">
        <v>5797.68</v>
      </c>
    </row>
    <row r="1158" spans="1:12" s="150" customFormat="1" ht="21.75" customHeight="1" x14ac:dyDescent="0.2">
      <c r="A1158" s="169" t="s">
        <v>250</v>
      </c>
      <c r="B1158" s="174" t="s">
        <v>61</v>
      </c>
      <c r="C1158" s="174" t="s">
        <v>2939</v>
      </c>
      <c r="D1158" s="171" t="s">
        <v>3684</v>
      </c>
      <c r="E1158" s="171"/>
      <c r="F1158" s="174">
        <v>1758</v>
      </c>
      <c r="G1158" s="175">
        <v>42601</v>
      </c>
      <c r="H1158" s="171" t="s">
        <v>2940</v>
      </c>
      <c r="I1158" s="176" t="s">
        <v>2941</v>
      </c>
      <c r="J1158" s="174" t="s">
        <v>15</v>
      </c>
      <c r="K1158" s="174" t="s">
        <v>16</v>
      </c>
      <c r="L1158" s="177">
        <v>5797.68</v>
      </c>
    </row>
    <row r="1159" spans="1:12" s="150" customFormat="1" ht="21.75" customHeight="1" x14ac:dyDescent="0.2">
      <c r="A1159" s="169" t="s">
        <v>250</v>
      </c>
      <c r="B1159" s="174" t="s">
        <v>61</v>
      </c>
      <c r="C1159" s="174" t="s">
        <v>2704</v>
      </c>
      <c r="D1159" s="171" t="s">
        <v>2942</v>
      </c>
      <c r="E1159" s="171" t="s">
        <v>2943</v>
      </c>
      <c r="F1159" s="174">
        <v>956</v>
      </c>
      <c r="G1159" s="175">
        <v>42655</v>
      </c>
      <c r="H1159" s="171" t="s">
        <v>2920</v>
      </c>
      <c r="I1159" s="176" t="s">
        <v>1065</v>
      </c>
      <c r="J1159" s="174" t="s">
        <v>15</v>
      </c>
      <c r="K1159" s="174" t="s">
        <v>16</v>
      </c>
      <c r="L1159" s="177">
        <v>3650</v>
      </c>
    </row>
    <row r="1160" spans="1:12" s="150" customFormat="1" ht="21.75" customHeight="1" x14ac:dyDescent="0.2">
      <c r="A1160" s="169" t="s">
        <v>250</v>
      </c>
      <c r="B1160" s="174" t="s">
        <v>61</v>
      </c>
      <c r="C1160" s="174" t="s">
        <v>2944</v>
      </c>
      <c r="D1160" s="171" t="s">
        <v>1748</v>
      </c>
      <c r="E1160" s="171"/>
      <c r="F1160" s="174">
        <v>11887</v>
      </c>
      <c r="G1160" s="175">
        <v>42681</v>
      </c>
      <c r="H1160" s="171" t="s">
        <v>2945</v>
      </c>
      <c r="I1160" s="176" t="s">
        <v>2946</v>
      </c>
      <c r="J1160" s="174" t="s">
        <v>15</v>
      </c>
      <c r="K1160" s="174" t="s">
        <v>16</v>
      </c>
      <c r="L1160" s="177">
        <v>4000</v>
      </c>
    </row>
    <row r="1161" spans="1:12" s="150" customFormat="1" ht="21.75" customHeight="1" x14ac:dyDescent="0.2">
      <c r="A1161" s="169" t="s">
        <v>250</v>
      </c>
      <c r="B1161" s="174" t="s">
        <v>61</v>
      </c>
      <c r="C1161" s="174" t="s">
        <v>2704</v>
      </c>
      <c r="D1161" s="171"/>
      <c r="E1161" s="171"/>
      <c r="F1161" s="174">
        <v>954</v>
      </c>
      <c r="G1161" s="175">
        <v>42655</v>
      </c>
      <c r="H1161" s="171"/>
      <c r="I1161" s="176"/>
      <c r="J1161" s="174"/>
      <c r="K1161" s="174" t="s">
        <v>16</v>
      </c>
      <c r="L1161" s="177">
        <v>4444.01</v>
      </c>
    </row>
    <row r="1162" spans="1:12" s="150" customFormat="1" ht="21.75" customHeight="1" x14ac:dyDescent="0.2">
      <c r="A1162" s="169" t="s">
        <v>250</v>
      </c>
      <c r="B1162" s="174" t="s">
        <v>61</v>
      </c>
      <c r="C1162" s="174" t="s">
        <v>2704</v>
      </c>
      <c r="D1162" s="171" t="s">
        <v>2947</v>
      </c>
      <c r="E1162" s="171" t="s">
        <v>2936</v>
      </c>
      <c r="F1162" s="174">
        <v>957</v>
      </c>
      <c r="G1162" s="175">
        <v>42656</v>
      </c>
      <c r="H1162" s="171" t="s">
        <v>2920</v>
      </c>
      <c r="I1162" s="176" t="s">
        <v>2860</v>
      </c>
      <c r="J1162" s="174" t="s">
        <v>15</v>
      </c>
      <c r="K1162" s="174" t="s">
        <v>16</v>
      </c>
      <c r="L1162" s="177">
        <v>3650</v>
      </c>
    </row>
    <row r="1163" spans="1:12" s="150" customFormat="1" ht="21.75" customHeight="1" x14ac:dyDescent="0.2">
      <c r="A1163" s="169" t="s">
        <v>250</v>
      </c>
      <c r="B1163" s="174" t="s">
        <v>2948</v>
      </c>
      <c r="C1163" s="174" t="s">
        <v>2949</v>
      </c>
      <c r="D1163" s="171"/>
      <c r="E1163" s="171"/>
      <c r="F1163" s="174">
        <v>136</v>
      </c>
      <c r="G1163" s="171">
        <v>42711</v>
      </c>
      <c r="H1163" s="171"/>
      <c r="I1163" s="176"/>
      <c r="J1163" s="174"/>
      <c r="K1163" s="174" t="s">
        <v>16</v>
      </c>
      <c r="L1163" s="276">
        <v>5589.9935999999998</v>
      </c>
    </row>
    <row r="1164" spans="1:12" s="150" customFormat="1" ht="21.75" customHeight="1" x14ac:dyDescent="0.2">
      <c r="A1164" s="169" t="s">
        <v>250</v>
      </c>
      <c r="B1164" s="174" t="s">
        <v>2948</v>
      </c>
      <c r="C1164" s="174" t="s">
        <v>2949</v>
      </c>
      <c r="D1164" s="171"/>
      <c r="E1164" s="171"/>
      <c r="F1164" s="174">
        <v>136</v>
      </c>
      <c r="G1164" s="171">
        <v>42711</v>
      </c>
      <c r="H1164" s="171"/>
      <c r="I1164" s="176"/>
      <c r="J1164" s="174"/>
      <c r="K1164" s="174" t="s">
        <v>16</v>
      </c>
      <c r="L1164" s="276">
        <v>5589.9935999999998</v>
      </c>
    </row>
    <row r="1165" spans="1:12" s="150" customFormat="1" ht="21.75" customHeight="1" x14ac:dyDescent="0.2">
      <c r="A1165" s="169" t="s">
        <v>250</v>
      </c>
      <c r="B1165" s="174" t="s">
        <v>35</v>
      </c>
      <c r="C1165" s="174" t="s">
        <v>2072</v>
      </c>
      <c r="D1165" s="171" t="s">
        <v>2950</v>
      </c>
      <c r="E1165" s="171" t="s">
        <v>2943</v>
      </c>
      <c r="F1165" s="174">
        <v>11933</v>
      </c>
      <c r="G1165" s="175">
        <v>42711</v>
      </c>
      <c r="H1165" s="171" t="s">
        <v>139</v>
      </c>
      <c r="I1165" s="176" t="s">
        <v>2951</v>
      </c>
      <c r="J1165" s="174" t="s">
        <v>2952</v>
      </c>
      <c r="K1165" s="174" t="s">
        <v>16</v>
      </c>
      <c r="L1165" s="177">
        <v>6327.8</v>
      </c>
    </row>
    <row r="1166" spans="1:12" s="150" customFormat="1" ht="21.75" customHeight="1" x14ac:dyDescent="0.2">
      <c r="A1166" s="169" t="s">
        <v>250</v>
      </c>
      <c r="B1166" s="174" t="s">
        <v>35</v>
      </c>
      <c r="C1166" s="174" t="s">
        <v>2790</v>
      </c>
      <c r="D1166" s="171" t="s">
        <v>2953</v>
      </c>
      <c r="E1166" s="171" t="s">
        <v>2943</v>
      </c>
      <c r="F1166" s="174">
        <v>11933</v>
      </c>
      <c r="G1166" s="175">
        <f>+G1165</f>
        <v>42711</v>
      </c>
      <c r="H1166" s="171" t="s">
        <v>93</v>
      </c>
      <c r="I1166" s="176" t="s">
        <v>2888</v>
      </c>
      <c r="J1166" s="174" t="s">
        <v>2954</v>
      </c>
      <c r="K1166" s="174" t="s">
        <v>16</v>
      </c>
      <c r="L1166" s="177">
        <v>18519.400000000001</v>
      </c>
    </row>
    <row r="1167" spans="1:12" s="150" customFormat="1" ht="21.75" customHeight="1" x14ac:dyDescent="0.2">
      <c r="A1167" s="169" t="s">
        <v>250</v>
      </c>
      <c r="B1167" s="174" t="s">
        <v>35</v>
      </c>
      <c r="C1167" s="174" t="s">
        <v>2955</v>
      </c>
      <c r="D1167" s="171" t="s">
        <v>2956</v>
      </c>
      <c r="E1167" s="171" t="s">
        <v>2943</v>
      </c>
      <c r="F1167" s="174">
        <v>11844</v>
      </c>
      <c r="G1167" s="175">
        <v>42654</v>
      </c>
      <c r="H1167" s="171" t="s">
        <v>139</v>
      </c>
      <c r="I1167" s="176" t="s">
        <v>2957</v>
      </c>
      <c r="J1167" s="174" t="s">
        <v>2958</v>
      </c>
      <c r="K1167" s="174" t="s">
        <v>16</v>
      </c>
      <c r="L1167" s="177">
        <v>4060</v>
      </c>
    </row>
    <row r="1168" spans="1:12" s="150" customFormat="1" ht="21.75" customHeight="1" x14ac:dyDescent="0.2">
      <c r="A1168" s="169" t="s">
        <v>250</v>
      </c>
      <c r="B1168" s="174" t="s">
        <v>142</v>
      </c>
      <c r="C1168" s="174" t="s">
        <v>2959</v>
      </c>
      <c r="D1168" s="171"/>
      <c r="E1168" s="171"/>
      <c r="F1168" s="174">
        <v>11718</v>
      </c>
      <c r="G1168" s="175">
        <v>42552</v>
      </c>
      <c r="H1168" s="171"/>
      <c r="I1168" s="176"/>
      <c r="J1168" s="174"/>
      <c r="K1168" s="174" t="s">
        <v>16</v>
      </c>
      <c r="L1168" s="177">
        <v>16000</v>
      </c>
    </row>
    <row r="1169" spans="1:12" s="150" customFormat="1" ht="21.75" customHeight="1" x14ac:dyDescent="0.2">
      <c r="A1169" s="169" t="s">
        <v>250</v>
      </c>
      <c r="B1169" s="174" t="s">
        <v>64</v>
      </c>
      <c r="C1169" s="174" t="s">
        <v>666</v>
      </c>
      <c r="D1169" s="171" t="s">
        <v>2960</v>
      </c>
      <c r="E1169" s="171" t="s">
        <v>2943</v>
      </c>
      <c r="F1169" s="174" t="s">
        <v>2961</v>
      </c>
      <c r="G1169" s="175">
        <v>42517</v>
      </c>
      <c r="H1169" s="171" t="s">
        <v>2732</v>
      </c>
      <c r="I1169" s="176" t="s">
        <v>2962</v>
      </c>
      <c r="J1169" s="171">
        <v>31007065</v>
      </c>
      <c r="K1169" s="174" t="s">
        <v>16</v>
      </c>
      <c r="L1169" s="177">
        <v>3000</v>
      </c>
    </row>
    <row r="1170" spans="1:12" s="150" customFormat="1" ht="21.75" customHeight="1" x14ac:dyDescent="0.2">
      <c r="A1170" s="169" t="s">
        <v>250</v>
      </c>
      <c r="B1170" s="174" t="s">
        <v>64</v>
      </c>
      <c r="C1170" s="174" t="s">
        <v>666</v>
      </c>
      <c r="D1170" s="171" t="s">
        <v>2963</v>
      </c>
      <c r="E1170" s="171" t="s">
        <v>2943</v>
      </c>
      <c r="F1170" s="174" t="s">
        <v>2961</v>
      </c>
      <c r="G1170" s="175">
        <v>42517</v>
      </c>
      <c r="H1170" s="171" t="s">
        <v>2732</v>
      </c>
      <c r="I1170" s="176" t="s">
        <v>2962</v>
      </c>
      <c r="J1170" s="171">
        <v>31001582</v>
      </c>
      <c r="K1170" s="174" t="s">
        <v>16</v>
      </c>
      <c r="L1170" s="177">
        <v>3000</v>
      </c>
    </row>
    <row r="1171" spans="1:12" s="150" customFormat="1" ht="21.75" customHeight="1" x14ac:dyDescent="0.2">
      <c r="A1171" s="169" t="s">
        <v>250</v>
      </c>
      <c r="B1171" s="174" t="s">
        <v>64</v>
      </c>
      <c r="C1171" s="174" t="s">
        <v>666</v>
      </c>
      <c r="D1171" s="171" t="s">
        <v>2964</v>
      </c>
      <c r="E1171" s="171" t="s">
        <v>2943</v>
      </c>
      <c r="F1171" s="174" t="s">
        <v>2961</v>
      </c>
      <c r="G1171" s="175">
        <v>42517</v>
      </c>
      <c r="H1171" s="171" t="s">
        <v>2732</v>
      </c>
      <c r="I1171" s="176" t="s">
        <v>2962</v>
      </c>
      <c r="J1171" s="171">
        <v>31007412</v>
      </c>
      <c r="K1171" s="174" t="s">
        <v>16</v>
      </c>
      <c r="L1171" s="177">
        <v>3000</v>
      </c>
    </row>
    <row r="1172" spans="1:12" s="150" customFormat="1" ht="21.75" customHeight="1" x14ac:dyDescent="0.2">
      <c r="A1172" s="169" t="s">
        <v>250</v>
      </c>
      <c r="B1172" s="174" t="s">
        <v>64</v>
      </c>
      <c r="C1172" s="174" t="s">
        <v>666</v>
      </c>
      <c r="D1172" s="171" t="s">
        <v>2965</v>
      </c>
      <c r="E1172" s="171" t="s">
        <v>2943</v>
      </c>
      <c r="F1172" s="174" t="s">
        <v>2961</v>
      </c>
      <c r="G1172" s="175">
        <v>42517</v>
      </c>
      <c r="H1172" s="171" t="s">
        <v>2732</v>
      </c>
      <c r="I1172" s="176" t="s">
        <v>2962</v>
      </c>
      <c r="J1172" s="171">
        <v>31002246</v>
      </c>
      <c r="K1172" s="174" t="s">
        <v>16</v>
      </c>
      <c r="L1172" s="177">
        <v>3000</v>
      </c>
    </row>
    <row r="1173" spans="1:12" s="150" customFormat="1" ht="21.75" customHeight="1" x14ac:dyDescent="0.2">
      <c r="A1173" s="169" t="s">
        <v>250</v>
      </c>
      <c r="B1173" s="174" t="s">
        <v>64</v>
      </c>
      <c r="C1173" s="174" t="s">
        <v>666</v>
      </c>
      <c r="D1173" s="171" t="s">
        <v>2966</v>
      </c>
      <c r="E1173" s="171" t="s">
        <v>2943</v>
      </c>
      <c r="F1173" s="174" t="s">
        <v>2961</v>
      </c>
      <c r="G1173" s="175">
        <v>42517</v>
      </c>
      <c r="H1173" s="171" t="s">
        <v>2732</v>
      </c>
      <c r="I1173" s="176" t="s">
        <v>2962</v>
      </c>
      <c r="J1173" s="171">
        <v>31001523</v>
      </c>
      <c r="K1173" s="174" t="s">
        <v>16</v>
      </c>
      <c r="L1173" s="177">
        <v>3000</v>
      </c>
    </row>
    <row r="1174" spans="1:12" s="150" customFormat="1" ht="21.75" customHeight="1" x14ac:dyDescent="0.2">
      <c r="A1174" s="169" t="s">
        <v>250</v>
      </c>
      <c r="B1174" s="174" t="s">
        <v>64</v>
      </c>
      <c r="C1174" s="174" t="s">
        <v>666</v>
      </c>
      <c r="D1174" s="171" t="s">
        <v>2967</v>
      </c>
      <c r="E1174" s="171" t="s">
        <v>2943</v>
      </c>
      <c r="F1174" s="174" t="s">
        <v>2961</v>
      </c>
      <c r="G1174" s="175">
        <v>42517</v>
      </c>
      <c r="H1174" s="171" t="s">
        <v>2732</v>
      </c>
      <c r="I1174" s="176" t="s">
        <v>2962</v>
      </c>
      <c r="J1174" s="171">
        <v>31001605</v>
      </c>
      <c r="K1174" s="174" t="s">
        <v>16</v>
      </c>
      <c r="L1174" s="177">
        <v>3000</v>
      </c>
    </row>
    <row r="1175" spans="1:12" s="150" customFormat="1" ht="21.75" customHeight="1" x14ac:dyDescent="0.2">
      <c r="A1175" s="169" t="s">
        <v>250</v>
      </c>
      <c r="B1175" s="174" t="s">
        <v>64</v>
      </c>
      <c r="C1175" s="174" t="s">
        <v>666</v>
      </c>
      <c r="D1175" s="171" t="s">
        <v>2968</v>
      </c>
      <c r="E1175" s="171" t="s">
        <v>2943</v>
      </c>
      <c r="F1175" s="174" t="s">
        <v>2961</v>
      </c>
      <c r="G1175" s="175">
        <v>42517</v>
      </c>
      <c r="H1175" s="171" t="s">
        <v>2732</v>
      </c>
      <c r="I1175" s="176" t="s">
        <v>2962</v>
      </c>
      <c r="J1175" s="171">
        <v>31006356</v>
      </c>
      <c r="K1175" s="174" t="s">
        <v>16</v>
      </c>
      <c r="L1175" s="177">
        <v>3000</v>
      </c>
    </row>
    <row r="1176" spans="1:12" s="150" customFormat="1" ht="21.75" customHeight="1" x14ac:dyDescent="0.2">
      <c r="A1176" s="169" t="s">
        <v>250</v>
      </c>
      <c r="B1176" s="174" t="s">
        <v>64</v>
      </c>
      <c r="C1176" s="174" t="s">
        <v>666</v>
      </c>
      <c r="D1176" s="171" t="s">
        <v>2969</v>
      </c>
      <c r="E1176" s="171" t="s">
        <v>2943</v>
      </c>
      <c r="F1176" s="174" t="s">
        <v>2961</v>
      </c>
      <c r="G1176" s="175">
        <v>42517</v>
      </c>
      <c r="H1176" s="171" t="s">
        <v>2732</v>
      </c>
      <c r="I1176" s="176" t="s">
        <v>2962</v>
      </c>
      <c r="J1176" s="171">
        <v>3100402</v>
      </c>
      <c r="K1176" s="174" t="s">
        <v>16</v>
      </c>
      <c r="L1176" s="177">
        <v>3000</v>
      </c>
    </row>
    <row r="1177" spans="1:12" s="150" customFormat="1" ht="21.75" customHeight="1" x14ac:dyDescent="0.2">
      <c r="A1177" s="169" t="s">
        <v>250</v>
      </c>
      <c r="B1177" s="174" t="s">
        <v>64</v>
      </c>
      <c r="C1177" s="174" t="s">
        <v>666</v>
      </c>
      <c r="D1177" s="171" t="s">
        <v>2970</v>
      </c>
      <c r="E1177" s="171" t="s">
        <v>2943</v>
      </c>
      <c r="F1177" s="174" t="s">
        <v>2961</v>
      </c>
      <c r="G1177" s="175">
        <v>42517</v>
      </c>
      <c r="H1177" s="171" t="s">
        <v>2732</v>
      </c>
      <c r="I1177" s="176" t="s">
        <v>2962</v>
      </c>
      <c r="J1177" s="171">
        <v>31002343</v>
      </c>
      <c r="K1177" s="174" t="s">
        <v>16</v>
      </c>
      <c r="L1177" s="177">
        <v>3000</v>
      </c>
    </row>
    <row r="1178" spans="1:12" s="150" customFormat="1" ht="21.75" customHeight="1" x14ac:dyDescent="0.2">
      <c r="A1178" s="169" t="s">
        <v>250</v>
      </c>
      <c r="B1178" s="174" t="s">
        <v>64</v>
      </c>
      <c r="C1178" s="174" t="s">
        <v>666</v>
      </c>
      <c r="D1178" s="171" t="s">
        <v>2971</v>
      </c>
      <c r="E1178" s="171" t="s">
        <v>2943</v>
      </c>
      <c r="F1178" s="174" t="s">
        <v>2961</v>
      </c>
      <c r="G1178" s="175">
        <v>42517</v>
      </c>
      <c r="H1178" s="171" t="s">
        <v>2732</v>
      </c>
      <c r="I1178" s="176" t="s">
        <v>2962</v>
      </c>
      <c r="J1178" s="171">
        <v>31007311</v>
      </c>
      <c r="K1178" s="174" t="s">
        <v>16</v>
      </c>
      <c r="L1178" s="177">
        <v>3000</v>
      </c>
    </row>
    <row r="1179" spans="1:12" s="150" customFormat="1" ht="21.75" customHeight="1" x14ac:dyDescent="0.2">
      <c r="A1179" s="169" t="s">
        <v>250</v>
      </c>
      <c r="B1179" s="174" t="s">
        <v>64</v>
      </c>
      <c r="C1179" s="174" t="s">
        <v>666</v>
      </c>
      <c r="D1179" s="171" t="s">
        <v>2972</v>
      </c>
      <c r="E1179" s="171" t="s">
        <v>2943</v>
      </c>
      <c r="F1179" s="174" t="s">
        <v>2961</v>
      </c>
      <c r="G1179" s="175">
        <v>42517</v>
      </c>
      <c r="H1179" s="171" t="s">
        <v>2732</v>
      </c>
      <c r="I1179" s="176" t="s">
        <v>2962</v>
      </c>
      <c r="J1179" s="171">
        <v>31006738</v>
      </c>
      <c r="K1179" s="174" t="s">
        <v>16</v>
      </c>
      <c r="L1179" s="177">
        <v>3000</v>
      </c>
    </row>
    <row r="1180" spans="1:12" s="150" customFormat="1" ht="21.75" customHeight="1" x14ac:dyDescent="0.2">
      <c r="A1180" s="169" t="s">
        <v>250</v>
      </c>
      <c r="B1180" s="174" t="s">
        <v>64</v>
      </c>
      <c r="C1180" s="174" t="s">
        <v>666</v>
      </c>
      <c r="D1180" s="171" t="s">
        <v>2973</v>
      </c>
      <c r="E1180" s="171" t="s">
        <v>2943</v>
      </c>
      <c r="F1180" s="174" t="s">
        <v>2961</v>
      </c>
      <c r="G1180" s="175">
        <v>42517</v>
      </c>
      <c r="H1180" s="171" t="s">
        <v>2732</v>
      </c>
      <c r="I1180" s="176" t="s">
        <v>2962</v>
      </c>
      <c r="J1180" s="171">
        <v>31007158</v>
      </c>
      <c r="K1180" s="174" t="s">
        <v>16</v>
      </c>
      <c r="L1180" s="177">
        <v>3000</v>
      </c>
    </row>
    <row r="1181" spans="1:12" s="150" customFormat="1" ht="21.75" customHeight="1" x14ac:dyDescent="0.2">
      <c r="A1181" s="169" t="s">
        <v>250</v>
      </c>
      <c r="B1181" s="174" t="s">
        <v>64</v>
      </c>
      <c r="C1181" s="174" t="s">
        <v>666</v>
      </c>
      <c r="D1181" s="171" t="s">
        <v>2974</v>
      </c>
      <c r="E1181" s="171" t="s">
        <v>2943</v>
      </c>
      <c r="F1181" s="174" t="s">
        <v>2961</v>
      </c>
      <c r="G1181" s="175">
        <v>42517</v>
      </c>
      <c r="H1181" s="171" t="s">
        <v>2732</v>
      </c>
      <c r="I1181" s="176" t="s">
        <v>2962</v>
      </c>
      <c r="J1181" s="171">
        <v>31006449</v>
      </c>
      <c r="K1181" s="174" t="s">
        <v>16</v>
      </c>
      <c r="L1181" s="177">
        <v>3000</v>
      </c>
    </row>
    <row r="1182" spans="1:12" s="150" customFormat="1" ht="21.75" customHeight="1" x14ac:dyDescent="0.2">
      <c r="A1182" s="169" t="s">
        <v>250</v>
      </c>
      <c r="B1182" s="174" t="s">
        <v>64</v>
      </c>
      <c r="C1182" s="174" t="s">
        <v>666</v>
      </c>
      <c r="D1182" s="171" t="s">
        <v>2975</v>
      </c>
      <c r="E1182" s="171" t="s">
        <v>2943</v>
      </c>
      <c r="F1182" s="174" t="s">
        <v>2961</v>
      </c>
      <c r="G1182" s="175">
        <v>42517</v>
      </c>
      <c r="H1182" s="171" t="s">
        <v>2732</v>
      </c>
      <c r="I1182" s="176" t="s">
        <v>2962</v>
      </c>
      <c r="J1182" s="171">
        <v>31006300</v>
      </c>
      <c r="K1182" s="174" t="s">
        <v>16</v>
      </c>
      <c r="L1182" s="177">
        <v>3000</v>
      </c>
    </row>
    <row r="1183" spans="1:12" s="150" customFormat="1" ht="21.75" customHeight="1" x14ac:dyDescent="0.2">
      <c r="A1183" s="169" t="s">
        <v>250</v>
      </c>
      <c r="B1183" s="174" t="s">
        <v>64</v>
      </c>
      <c r="C1183" s="174" t="s">
        <v>666</v>
      </c>
      <c r="D1183" s="171" t="s">
        <v>2976</v>
      </c>
      <c r="E1183" s="171" t="s">
        <v>2943</v>
      </c>
      <c r="F1183" s="174" t="s">
        <v>2961</v>
      </c>
      <c r="G1183" s="175">
        <v>42517</v>
      </c>
      <c r="H1183" s="171" t="s">
        <v>2732</v>
      </c>
      <c r="I1183" s="176" t="s">
        <v>2962</v>
      </c>
      <c r="J1183" s="171">
        <v>31007159</v>
      </c>
      <c r="K1183" s="174" t="s">
        <v>16</v>
      </c>
      <c r="L1183" s="177">
        <v>3000</v>
      </c>
    </row>
    <row r="1184" spans="1:12" s="150" customFormat="1" ht="21.75" customHeight="1" x14ac:dyDescent="0.2">
      <c r="A1184" s="169" t="s">
        <v>250</v>
      </c>
      <c r="B1184" s="174" t="s">
        <v>64</v>
      </c>
      <c r="C1184" s="174" t="s">
        <v>666</v>
      </c>
      <c r="D1184" s="171" t="s">
        <v>2977</v>
      </c>
      <c r="E1184" s="171" t="s">
        <v>2943</v>
      </c>
      <c r="F1184" s="174" t="s">
        <v>2961</v>
      </c>
      <c r="G1184" s="175">
        <v>42517</v>
      </c>
      <c r="H1184" s="171" t="s">
        <v>2732</v>
      </c>
      <c r="I1184" s="176" t="s">
        <v>2962</v>
      </c>
      <c r="J1184" s="171">
        <v>31003274</v>
      </c>
      <c r="K1184" s="174" t="s">
        <v>16</v>
      </c>
      <c r="L1184" s="177">
        <v>3000</v>
      </c>
    </row>
    <row r="1185" spans="1:12" s="150" customFormat="1" ht="21.75" customHeight="1" x14ac:dyDescent="0.2">
      <c r="A1185" s="169" t="s">
        <v>250</v>
      </c>
      <c r="B1185" s="174" t="s">
        <v>64</v>
      </c>
      <c r="C1185" s="174" t="s">
        <v>666</v>
      </c>
      <c r="D1185" s="171" t="s">
        <v>2978</v>
      </c>
      <c r="E1185" s="171" t="s">
        <v>2943</v>
      </c>
      <c r="F1185" s="174" t="s">
        <v>2961</v>
      </c>
      <c r="G1185" s="175">
        <v>42517</v>
      </c>
      <c r="H1185" s="171" t="s">
        <v>2732</v>
      </c>
      <c r="I1185" s="176" t="s">
        <v>2962</v>
      </c>
      <c r="J1185" s="171">
        <v>31006298</v>
      </c>
      <c r="K1185" s="174" t="s">
        <v>16</v>
      </c>
      <c r="L1185" s="177">
        <v>3000</v>
      </c>
    </row>
    <row r="1186" spans="1:12" s="150" customFormat="1" ht="21.75" customHeight="1" x14ac:dyDescent="0.2">
      <c r="A1186" s="169" t="s">
        <v>250</v>
      </c>
      <c r="B1186" s="174" t="s">
        <v>64</v>
      </c>
      <c r="C1186" s="174" t="s">
        <v>666</v>
      </c>
      <c r="D1186" s="171" t="s">
        <v>2979</v>
      </c>
      <c r="E1186" s="171" t="s">
        <v>2943</v>
      </c>
      <c r="F1186" s="174" t="s">
        <v>2961</v>
      </c>
      <c r="G1186" s="175">
        <v>42517</v>
      </c>
      <c r="H1186" s="171" t="s">
        <v>2732</v>
      </c>
      <c r="I1186" s="176" t="s">
        <v>2962</v>
      </c>
      <c r="J1186" s="171">
        <v>31002244</v>
      </c>
      <c r="K1186" s="174" t="s">
        <v>16</v>
      </c>
      <c r="L1186" s="177">
        <v>3000</v>
      </c>
    </row>
    <row r="1187" spans="1:12" s="150" customFormat="1" ht="21.75" customHeight="1" x14ac:dyDescent="0.2">
      <c r="A1187" s="169" t="s">
        <v>250</v>
      </c>
      <c r="B1187" s="174" t="s">
        <v>64</v>
      </c>
      <c r="C1187" s="174" t="s">
        <v>666</v>
      </c>
      <c r="D1187" s="171" t="s">
        <v>2980</v>
      </c>
      <c r="E1187" s="171" t="s">
        <v>2943</v>
      </c>
      <c r="F1187" s="174" t="s">
        <v>2961</v>
      </c>
      <c r="G1187" s="175">
        <v>42517</v>
      </c>
      <c r="H1187" s="171" t="s">
        <v>2732</v>
      </c>
      <c r="I1187" s="176" t="s">
        <v>2962</v>
      </c>
      <c r="J1187" s="171">
        <v>31005029</v>
      </c>
      <c r="K1187" s="174" t="s">
        <v>16</v>
      </c>
      <c r="L1187" s="177">
        <v>3000</v>
      </c>
    </row>
    <row r="1188" spans="1:12" s="150" customFormat="1" ht="21.75" customHeight="1" x14ac:dyDescent="0.2">
      <c r="A1188" s="169" t="s">
        <v>250</v>
      </c>
      <c r="B1188" s="174" t="s">
        <v>64</v>
      </c>
      <c r="C1188" s="174" t="s">
        <v>666</v>
      </c>
      <c r="D1188" s="171" t="s">
        <v>2981</v>
      </c>
      <c r="E1188" s="171" t="s">
        <v>2943</v>
      </c>
      <c r="F1188" s="174" t="s">
        <v>2961</v>
      </c>
      <c r="G1188" s="175">
        <v>42517</v>
      </c>
      <c r="H1188" s="171" t="s">
        <v>2732</v>
      </c>
      <c r="I1188" s="176" t="s">
        <v>2962</v>
      </c>
      <c r="J1188" s="171">
        <v>31007408</v>
      </c>
      <c r="K1188" s="174" t="s">
        <v>16</v>
      </c>
      <c r="L1188" s="177">
        <v>3000</v>
      </c>
    </row>
    <row r="1189" spans="1:12" s="150" customFormat="1" ht="21.75" customHeight="1" x14ac:dyDescent="0.2">
      <c r="A1189" s="169" t="s">
        <v>250</v>
      </c>
      <c r="B1189" s="174" t="s">
        <v>64</v>
      </c>
      <c r="C1189" s="174" t="s">
        <v>666</v>
      </c>
      <c r="D1189" s="171" t="s">
        <v>2982</v>
      </c>
      <c r="E1189" s="171" t="s">
        <v>2943</v>
      </c>
      <c r="F1189" s="174" t="s">
        <v>2961</v>
      </c>
      <c r="G1189" s="175">
        <v>42517</v>
      </c>
      <c r="H1189" s="171" t="s">
        <v>2732</v>
      </c>
      <c r="I1189" s="176" t="s">
        <v>2962</v>
      </c>
      <c r="J1189" s="171">
        <v>31007067</v>
      </c>
      <c r="K1189" s="174" t="s">
        <v>16</v>
      </c>
      <c r="L1189" s="177">
        <v>3000</v>
      </c>
    </row>
    <row r="1190" spans="1:12" s="150" customFormat="1" ht="21.75" customHeight="1" x14ac:dyDescent="0.2">
      <c r="A1190" s="169" t="s">
        <v>250</v>
      </c>
      <c r="B1190" s="174" t="s">
        <v>64</v>
      </c>
      <c r="C1190" s="174" t="s">
        <v>666</v>
      </c>
      <c r="D1190" s="171" t="s">
        <v>2983</v>
      </c>
      <c r="E1190" s="171" t="s">
        <v>2943</v>
      </c>
      <c r="F1190" s="174" t="s">
        <v>2961</v>
      </c>
      <c r="G1190" s="175">
        <v>42517</v>
      </c>
      <c r="H1190" s="171" t="s">
        <v>2732</v>
      </c>
      <c r="I1190" s="176" t="s">
        <v>2962</v>
      </c>
      <c r="J1190" s="171">
        <v>31000692</v>
      </c>
      <c r="K1190" s="174" t="s">
        <v>16</v>
      </c>
      <c r="L1190" s="177">
        <v>3000</v>
      </c>
    </row>
    <row r="1191" spans="1:12" s="150" customFormat="1" ht="21.75" customHeight="1" x14ac:dyDescent="0.2">
      <c r="A1191" s="169" t="s">
        <v>250</v>
      </c>
      <c r="B1191" s="174" t="s">
        <v>64</v>
      </c>
      <c r="C1191" s="174" t="s">
        <v>666</v>
      </c>
      <c r="D1191" s="171" t="s">
        <v>2984</v>
      </c>
      <c r="E1191" s="171" t="s">
        <v>2943</v>
      </c>
      <c r="F1191" s="174" t="s">
        <v>2961</v>
      </c>
      <c r="G1191" s="175">
        <v>42517</v>
      </c>
      <c r="H1191" s="171" t="s">
        <v>2732</v>
      </c>
      <c r="I1191" s="176" t="s">
        <v>2962</v>
      </c>
      <c r="J1191" s="171">
        <v>31006445</v>
      </c>
      <c r="K1191" s="174" t="s">
        <v>16</v>
      </c>
      <c r="L1191" s="177">
        <v>3000</v>
      </c>
    </row>
    <row r="1192" spans="1:12" s="150" customFormat="1" ht="21.75" customHeight="1" x14ac:dyDescent="0.2">
      <c r="A1192" s="169" t="s">
        <v>250</v>
      </c>
      <c r="B1192" s="174" t="s">
        <v>64</v>
      </c>
      <c r="C1192" s="174" t="s">
        <v>666</v>
      </c>
      <c r="D1192" s="171" t="s">
        <v>2985</v>
      </c>
      <c r="E1192" s="171" t="s">
        <v>2943</v>
      </c>
      <c r="F1192" s="174" t="s">
        <v>2961</v>
      </c>
      <c r="G1192" s="175">
        <v>42517</v>
      </c>
      <c r="H1192" s="171" t="s">
        <v>2732</v>
      </c>
      <c r="I1192" s="176" t="s">
        <v>2962</v>
      </c>
      <c r="J1192" s="171">
        <v>31006739</v>
      </c>
      <c r="K1192" s="174" t="s">
        <v>16</v>
      </c>
      <c r="L1192" s="177">
        <v>3000</v>
      </c>
    </row>
    <row r="1193" spans="1:12" s="150" customFormat="1" ht="21.75" customHeight="1" x14ac:dyDescent="0.2">
      <c r="A1193" s="169" t="s">
        <v>250</v>
      </c>
      <c r="B1193" s="174" t="s">
        <v>64</v>
      </c>
      <c r="C1193" s="174" t="s">
        <v>666</v>
      </c>
      <c r="D1193" s="171" t="s">
        <v>2986</v>
      </c>
      <c r="E1193" s="171" t="s">
        <v>2943</v>
      </c>
      <c r="F1193" s="174" t="s">
        <v>2961</v>
      </c>
      <c r="G1193" s="175">
        <v>42517</v>
      </c>
      <c r="H1193" s="171" t="s">
        <v>2732</v>
      </c>
      <c r="I1193" s="176" t="s">
        <v>2962</v>
      </c>
      <c r="J1193" s="171">
        <v>31000521</v>
      </c>
      <c r="K1193" s="174" t="s">
        <v>16</v>
      </c>
      <c r="L1193" s="177">
        <v>3000</v>
      </c>
    </row>
    <row r="1194" spans="1:12" s="150" customFormat="1" ht="21.75" customHeight="1" x14ac:dyDescent="0.2">
      <c r="A1194" s="169" t="s">
        <v>250</v>
      </c>
      <c r="B1194" s="174" t="s">
        <v>64</v>
      </c>
      <c r="C1194" s="174" t="s">
        <v>666</v>
      </c>
      <c r="D1194" s="171" t="s">
        <v>2987</v>
      </c>
      <c r="E1194" s="171" t="s">
        <v>2943</v>
      </c>
      <c r="F1194" s="174" t="s">
        <v>2961</v>
      </c>
      <c r="G1194" s="175">
        <v>42517</v>
      </c>
      <c r="H1194" s="171" t="s">
        <v>2732</v>
      </c>
      <c r="I1194" s="176" t="s">
        <v>2962</v>
      </c>
      <c r="J1194" s="171">
        <v>31007198</v>
      </c>
      <c r="K1194" s="174" t="s">
        <v>16</v>
      </c>
      <c r="L1194" s="177">
        <v>3000</v>
      </c>
    </row>
    <row r="1195" spans="1:12" s="150" customFormat="1" ht="21.75" customHeight="1" x14ac:dyDescent="0.2">
      <c r="A1195" s="169" t="s">
        <v>250</v>
      </c>
      <c r="B1195" s="174" t="s">
        <v>64</v>
      </c>
      <c r="C1195" s="174" t="s">
        <v>666</v>
      </c>
      <c r="D1195" s="171" t="s">
        <v>2988</v>
      </c>
      <c r="E1195" s="171" t="s">
        <v>2943</v>
      </c>
      <c r="F1195" s="174" t="s">
        <v>2961</v>
      </c>
      <c r="G1195" s="175">
        <v>42517</v>
      </c>
      <c r="H1195" s="171" t="s">
        <v>2732</v>
      </c>
      <c r="I1195" s="176" t="s">
        <v>2962</v>
      </c>
      <c r="J1195" s="171">
        <v>31001490</v>
      </c>
      <c r="K1195" s="174" t="s">
        <v>16</v>
      </c>
      <c r="L1195" s="177">
        <v>3000</v>
      </c>
    </row>
    <row r="1196" spans="1:12" s="150" customFormat="1" ht="21.75" customHeight="1" x14ac:dyDescent="0.2">
      <c r="A1196" s="169" t="s">
        <v>250</v>
      </c>
      <c r="B1196" s="174" t="s">
        <v>64</v>
      </c>
      <c r="C1196" s="174" t="s">
        <v>666</v>
      </c>
      <c r="D1196" s="171" t="s">
        <v>2989</v>
      </c>
      <c r="E1196" s="171" t="s">
        <v>2943</v>
      </c>
      <c r="F1196" s="174" t="s">
        <v>2961</v>
      </c>
      <c r="G1196" s="175">
        <v>42517</v>
      </c>
      <c r="H1196" s="171" t="s">
        <v>2732</v>
      </c>
      <c r="I1196" s="176" t="s">
        <v>2962</v>
      </c>
      <c r="J1196" s="171">
        <v>31001488</v>
      </c>
      <c r="K1196" s="174" t="s">
        <v>16</v>
      </c>
      <c r="L1196" s="177">
        <v>3000</v>
      </c>
    </row>
    <row r="1197" spans="1:12" s="150" customFormat="1" ht="21.75" customHeight="1" x14ac:dyDescent="0.2">
      <c r="A1197" s="169" t="s">
        <v>250</v>
      </c>
      <c r="B1197" s="174" t="s">
        <v>64</v>
      </c>
      <c r="C1197" s="174" t="s">
        <v>666</v>
      </c>
      <c r="D1197" s="171" t="s">
        <v>2990</v>
      </c>
      <c r="E1197" s="171" t="s">
        <v>2943</v>
      </c>
      <c r="F1197" s="174" t="s">
        <v>2961</v>
      </c>
      <c r="G1197" s="175">
        <v>42517</v>
      </c>
      <c r="H1197" s="171" t="s">
        <v>2732</v>
      </c>
      <c r="I1197" s="176" t="s">
        <v>2962</v>
      </c>
      <c r="J1197" s="171">
        <v>31007410</v>
      </c>
      <c r="K1197" s="174" t="s">
        <v>16</v>
      </c>
      <c r="L1197" s="177">
        <v>3000</v>
      </c>
    </row>
    <row r="1198" spans="1:12" s="150" customFormat="1" ht="21.75" customHeight="1" x14ac:dyDescent="0.2">
      <c r="A1198" s="169" t="s">
        <v>250</v>
      </c>
      <c r="B1198" s="174" t="s">
        <v>64</v>
      </c>
      <c r="C1198" s="174" t="s">
        <v>666</v>
      </c>
      <c r="D1198" s="171" t="s">
        <v>2991</v>
      </c>
      <c r="E1198" s="171" t="s">
        <v>2943</v>
      </c>
      <c r="F1198" s="174" t="s">
        <v>2961</v>
      </c>
      <c r="G1198" s="175">
        <v>42517</v>
      </c>
      <c r="H1198" s="171" t="s">
        <v>2732</v>
      </c>
      <c r="I1198" s="176" t="s">
        <v>2962</v>
      </c>
      <c r="J1198" s="171">
        <v>31007267</v>
      </c>
      <c r="K1198" s="174" t="s">
        <v>16</v>
      </c>
      <c r="L1198" s="177">
        <v>3000</v>
      </c>
    </row>
    <row r="1199" spans="1:12" s="150" customFormat="1" ht="21.75" customHeight="1" x14ac:dyDescent="0.2">
      <c r="A1199" s="169" t="s">
        <v>250</v>
      </c>
      <c r="B1199" s="174" t="s">
        <v>64</v>
      </c>
      <c r="C1199" s="174" t="s">
        <v>666</v>
      </c>
      <c r="D1199" s="171" t="s">
        <v>2992</v>
      </c>
      <c r="E1199" s="171" t="s">
        <v>2943</v>
      </c>
      <c r="F1199" s="174" t="s">
        <v>2961</v>
      </c>
      <c r="G1199" s="175">
        <v>42517</v>
      </c>
      <c r="H1199" s="171" t="s">
        <v>2732</v>
      </c>
      <c r="I1199" s="176" t="s">
        <v>2962</v>
      </c>
      <c r="J1199" s="171">
        <v>31000458</v>
      </c>
      <c r="K1199" s="174" t="s">
        <v>16</v>
      </c>
      <c r="L1199" s="177">
        <v>3000</v>
      </c>
    </row>
    <row r="1200" spans="1:12" s="150" customFormat="1" ht="21.75" customHeight="1" x14ac:dyDescent="0.2">
      <c r="A1200" s="169" t="s">
        <v>250</v>
      </c>
      <c r="B1200" s="174" t="s">
        <v>64</v>
      </c>
      <c r="C1200" s="174" t="s">
        <v>666</v>
      </c>
      <c r="D1200" s="171" t="s">
        <v>2993</v>
      </c>
      <c r="E1200" s="171" t="s">
        <v>2943</v>
      </c>
      <c r="F1200" s="174" t="s">
        <v>2961</v>
      </c>
      <c r="G1200" s="175">
        <v>42517</v>
      </c>
      <c r="H1200" s="171" t="s">
        <v>2732</v>
      </c>
      <c r="I1200" s="176" t="s">
        <v>2962</v>
      </c>
      <c r="J1200" s="171">
        <v>31001521</v>
      </c>
      <c r="K1200" s="174" t="s">
        <v>16</v>
      </c>
      <c r="L1200" s="177">
        <v>3000</v>
      </c>
    </row>
    <row r="1201" spans="1:12" s="150" customFormat="1" ht="21.75" customHeight="1" x14ac:dyDescent="0.2">
      <c r="A1201" s="169" t="s">
        <v>250</v>
      </c>
      <c r="B1201" s="174" t="s">
        <v>64</v>
      </c>
      <c r="C1201" s="174" t="s">
        <v>666</v>
      </c>
      <c r="D1201" s="171" t="s">
        <v>2994</v>
      </c>
      <c r="E1201" s="171" t="s">
        <v>2943</v>
      </c>
      <c r="F1201" s="174" t="s">
        <v>2961</v>
      </c>
      <c r="G1201" s="175">
        <v>42517</v>
      </c>
      <c r="H1201" s="171" t="s">
        <v>2732</v>
      </c>
      <c r="I1201" s="176" t="s">
        <v>2962</v>
      </c>
      <c r="J1201" s="174">
        <v>31007268</v>
      </c>
      <c r="K1201" s="174" t="s">
        <v>16</v>
      </c>
      <c r="L1201" s="177">
        <v>3000</v>
      </c>
    </row>
    <row r="1202" spans="1:12" s="150" customFormat="1" ht="21.75" customHeight="1" x14ac:dyDescent="0.2">
      <c r="A1202" s="169" t="s">
        <v>250</v>
      </c>
      <c r="B1202" s="174" t="s">
        <v>64</v>
      </c>
      <c r="C1202" s="174" t="s">
        <v>666</v>
      </c>
      <c r="D1202" s="171" t="s">
        <v>2995</v>
      </c>
      <c r="E1202" s="171" t="s">
        <v>2943</v>
      </c>
      <c r="F1202" s="174" t="s">
        <v>2961</v>
      </c>
      <c r="G1202" s="175">
        <v>42517</v>
      </c>
      <c r="H1202" s="171" t="s">
        <v>2732</v>
      </c>
      <c r="I1202" s="176" t="s">
        <v>2962</v>
      </c>
      <c r="J1202" s="174">
        <v>31007246</v>
      </c>
      <c r="K1202" s="174" t="s">
        <v>16</v>
      </c>
      <c r="L1202" s="177">
        <v>3000</v>
      </c>
    </row>
    <row r="1203" spans="1:12" s="150" customFormat="1" ht="21.75" customHeight="1" x14ac:dyDescent="0.2">
      <c r="A1203" s="169" t="s">
        <v>250</v>
      </c>
      <c r="B1203" s="174" t="s">
        <v>64</v>
      </c>
      <c r="C1203" s="174" t="s">
        <v>666</v>
      </c>
      <c r="D1203" s="171" t="s">
        <v>2996</v>
      </c>
      <c r="E1203" s="171" t="s">
        <v>2943</v>
      </c>
      <c r="F1203" s="174" t="s">
        <v>2961</v>
      </c>
      <c r="G1203" s="175">
        <v>42517</v>
      </c>
      <c r="H1203" s="171" t="s">
        <v>2732</v>
      </c>
      <c r="I1203" s="176" t="s">
        <v>2962</v>
      </c>
      <c r="J1203" s="174">
        <v>31006492</v>
      </c>
      <c r="K1203" s="174" t="s">
        <v>16</v>
      </c>
      <c r="L1203" s="177">
        <v>3000</v>
      </c>
    </row>
    <row r="1204" spans="1:12" s="150" customFormat="1" ht="21.75" customHeight="1" x14ac:dyDescent="0.2">
      <c r="A1204" s="169" t="s">
        <v>250</v>
      </c>
      <c r="B1204" s="174" t="s">
        <v>64</v>
      </c>
      <c r="C1204" s="174" t="s">
        <v>666</v>
      </c>
      <c r="D1204" s="171" t="s">
        <v>2997</v>
      </c>
      <c r="E1204" s="171" t="s">
        <v>2943</v>
      </c>
      <c r="F1204" s="174" t="s">
        <v>2961</v>
      </c>
      <c r="G1204" s="175">
        <v>42517</v>
      </c>
      <c r="H1204" s="171" t="s">
        <v>2732</v>
      </c>
      <c r="I1204" s="176" t="s">
        <v>2962</v>
      </c>
      <c r="J1204" s="174">
        <v>31007385</v>
      </c>
      <c r="K1204" s="174" t="s">
        <v>16</v>
      </c>
      <c r="L1204" s="177">
        <v>3000</v>
      </c>
    </row>
    <row r="1205" spans="1:12" s="150" customFormat="1" ht="21.75" customHeight="1" x14ac:dyDescent="0.2">
      <c r="A1205" s="169" t="s">
        <v>250</v>
      </c>
      <c r="B1205" s="174" t="s">
        <v>64</v>
      </c>
      <c r="C1205" s="174" t="s">
        <v>666</v>
      </c>
      <c r="D1205" s="171" t="s">
        <v>2998</v>
      </c>
      <c r="E1205" s="171" t="s">
        <v>2943</v>
      </c>
      <c r="F1205" s="174" t="s">
        <v>2961</v>
      </c>
      <c r="G1205" s="175">
        <v>42517</v>
      </c>
      <c r="H1205" s="171" t="s">
        <v>2732</v>
      </c>
      <c r="I1205" s="176" t="s">
        <v>2962</v>
      </c>
      <c r="J1205" s="174">
        <v>31007156</v>
      </c>
      <c r="K1205" s="174" t="s">
        <v>16</v>
      </c>
      <c r="L1205" s="177">
        <v>3000</v>
      </c>
    </row>
    <row r="1206" spans="1:12" s="150" customFormat="1" ht="21.75" customHeight="1" x14ac:dyDescent="0.2">
      <c r="A1206" s="169" t="s">
        <v>250</v>
      </c>
      <c r="B1206" s="174" t="s">
        <v>64</v>
      </c>
      <c r="C1206" s="174" t="s">
        <v>666</v>
      </c>
      <c r="D1206" s="171" t="s">
        <v>2999</v>
      </c>
      <c r="E1206" s="171" t="s">
        <v>2943</v>
      </c>
      <c r="F1206" s="174" t="s">
        <v>2961</v>
      </c>
      <c r="G1206" s="175">
        <v>42517</v>
      </c>
      <c r="H1206" s="171" t="s">
        <v>2732</v>
      </c>
      <c r="I1206" s="176" t="s">
        <v>2962</v>
      </c>
      <c r="J1206" s="174">
        <v>31007068</v>
      </c>
      <c r="K1206" s="174" t="s">
        <v>16</v>
      </c>
      <c r="L1206" s="177">
        <v>3000</v>
      </c>
    </row>
    <row r="1207" spans="1:12" s="150" customFormat="1" ht="21.75" customHeight="1" x14ac:dyDescent="0.2">
      <c r="A1207" s="169" t="s">
        <v>250</v>
      </c>
      <c r="B1207" s="174" t="s">
        <v>64</v>
      </c>
      <c r="C1207" s="174" t="s">
        <v>666</v>
      </c>
      <c r="D1207" s="171" t="s">
        <v>3000</v>
      </c>
      <c r="E1207" s="171" t="s">
        <v>2943</v>
      </c>
      <c r="F1207" s="174" t="s">
        <v>2961</v>
      </c>
      <c r="G1207" s="175">
        <v>42517</v>
      </c>
      <c r="H1207" s="171" t="s">
        <v>2732</v>
      </c>
      <c r="I1207" s="176" t="s">
        <v>2962</v>
      </c>
      <c r="J1207" s="174">
        <v>31007366</v>
      </c>
      <c r="K1207" s="174" t="s">
        <v>16</v>
      </c>
      <c r="L1207" s="177">
        <v>3000</v>
      </c>
    </row>
    <row r="1208" spans="1:12" s="150" customFormat="1" ht="21.75" customHeight="1" x14ac:dyDescent="0.2">
      <c r="A1208" s="169" t="s">
        <v>250</v>
      </c>
      <c r="B1208" s="174" t="s">
        <v>64</v>
      </c>
      <c r="C1208" s="174" t="s">
        <v>666</v>
      </c>
      <c r="D1208" s="171" t="s">
        <v>3001</v>
      </c>
      <c r="E1208" s="171" t="s">
        <v>2943</v>
      </c>
      <c r="F1208" s="174" t="s">
        <v>2961</v>
      </c>
      <c r="G1208" s="175">
        <v>42517</v>
      </c>
      <c r="H1208" s="171" t="s">
        <v>2732</v>
      </c>
      <c r="I1208" s="176" t="s">
        <v>2962</v>
      </c>
      <c r="J1208" s="174">
        <v>31007197</v>
      </c>
      <c r="K1208" s="174" t="s">
        <v>16</v>
      </c>
      <c r="L1208" s="177">
        <v>3000</v>
      </c>
    </row>
    <row r="1209" spans="1:12" s="150" customFormat="1" ht="21.75" customHeight="1" x14ac:dyDescent="0.2">
      <c r="A1209" s="169" t="s">
        <v>250</v>
      </c>
      <c r="B1209" s="174" t="s">
        <v>64</v>
      </c>
      <c r="C1209" s="174" t="s">
        <v>666</v>
      </c>
      <c r="D1209" s="171" t="s">
        <v>3002</v>
      </c>
      <c r="E1209" s="171" t="s">
        <v>2943</v>
      </c>
      <c r="F1209" s="174" t="s">
        <v>2961</v>
      </c>
      <c r="G1209" s="175">
        <v>42517</v>
      </c>
      <c r="H1209" s="171" t="s">
        <v>2732</v>
      </c>
      <c r="I1209" s="176" t="s">
        <v>2962</v>
      </c>
      <c r="J1209" s="174">
        <v>31002274</v>
      </c>
      <c r="K1209" s="174" t="s">
        <v>16</v>
      </c>
      <c r="L1209" s="177">
        <v>3000</v>
      </c>
    </row>
    <row r="1210" spans="1:12" s="150" customFormat="1" ht="21.75" customHeight="1" x14ac:dyDescent="0.2">
      <c r="A1210" s="169" t="s">
        <v>250</v>
      </c>
      <c r="B1210" s="174" t="s">
        <v>64</v>
      </c>
      <c r="C1210" s="174" t="s">
        <v>666</v>
      </c>
      <c r="D1210" s="171" t="s">
        <v>3003</v>
      </c>
      <c r="E1210" s="171" t="s">
        <v>2943</v>
      </c>
      <c r="F1210" s="174" t="s">
        <v>2961</v>
      </c>
      <c r="G1210" s="175">
        <v>42517</v>
      </c>
      <c r="H1210" s="171" t="s">
        <v>2732</v>
      </c>
      <c r="I1210" s="176" t="s">
        <v>2962</v>
      </c>
      <c r="J1210" s="174">
        <v>31007315</v>
      </c>
      <c r="K1210" s="174" t="s">
        <v>16</v>
      </c>
      <c r="L1210" s="177">
        <v>3000</v>
      </c>
    </row>
    <row r="1211" spans="1:12" s="150" customFormat="1" ht="21.75" customHeight="1" x14ac:dyDescent="0.2">
      <c r="A1211" s="169" t="s">
        <v>250</v>
      </c>
      <c r="B1211" s="174" t="s">
        <v>64</v>
      </c>
      <c r="C1211" s="174" t="s">
        <v>666</v>
      </c>
      <c r="D1211" s="171" t="s">
        <v>3004</v>
      </c>
      <c r="E1211" s="171" t="s">
        <v>2943</v>
      </c>
      <c r="F1211" s="174" t="s">
        <v>2961</v>
      </c>
      <c r="G1211" s="175">
        <v>42517</v>
      </c>
      <c r="H1211" s="171" t="s">
        <v>2732</v>
      </c>
      <c r="I1211" s="176" t="s">
        <v>2962</v>
      </c>
      <c r="J1211" s="174">
        <v>31002440</v>
      </c>
      <c r="K1211" s="174" t="s">
        <v>16</v>
      </c>
      <c r="L1211" s="177">
        <v>3000</v>
      </c>
    </row>
    <row r="1212" spans="1:12" s="150" customFormat="1" ht="21.75" customHeight="1" x14ac:dyDescent="0.2">
      <c r="A1212" s="169" t="s">
        <v>250</v>
      </c>
      <c r="B1212" s="174" t="s">
        <v>64</v>
      </c>
      <c r="C1212" s="174" t="s">
        <v>666</v>
      </c>
      <c r="D1212" s="171" t="s">
        <v>3005</v>
      </c>
      <c r="E1212" s="171" t="s">
        <v>2943</v>
      </c>
      <c r="F1212" s="174" t="s">
        <v>2961</v>
      </c>
      <c r="G1212" s="175">
        <v>42517</v>
      </c>
      <c r="H1212" s="171" t="s">
        <v>2732</v>
      </c>
      <c r="I1212" s="176" t="s">
        <v>2962</v>
      </c>
      <c r="J1212" s="174">
        <v>31006924</v>
      </c>
      <c r="K1212" s="174" t="s">
        <v>16</v>
      </c>
      <c r="L1212" s="177">
        <v>3000</v>
      </c>
    </row>
    <row r="1213" spans="1:12" s="150" customFormat="1" ht="21.75" customHeight="1" x14ac:dyDescent="0.2">
      <c r="A1213" s="169" t="s">
        <v>250</v>
      </c>
      <c r="B1213" s="174" t="s">
        <v>64</v>
      </c>
      <c r="C1213" s="174" t="s">
        <v>666</v>
      </c>
      <c r="D1213" s="171" t="s">
        <v>3006</v>
      </c>
      <c r="E1213" s="171" t="s">
        <v>2943</v>
      </c>
      <c r="F1213" s="174" t="s">
        <v>2961</v>
      </c>
      <c r="G1213" s="175">
        <v>42517</v>
      </c>
      <c r="H1213" s="171" t="s">
        <v>2732</v>
      </c>
      <c r="I1213" s="176" t="s">
        <v>2962</v>
      </c>
      <c r="J1213" s="174">
        <v>31007392</v>
      </c>
      <c r="K1213" s="174" t="s">
        <v>16</v>
      </c>
      <c r="L1213" s="177">
        <v>3000</v>
      </c>
    </row>
    <row r="1214" spans="1:12" s="150" customFormat="1" ht="21.75" customHeight="1" x14ac:dyDescent="0.2">
      <c r="A1214" s="169" t="s">
        <v>250</v>
      </c>
      <c r="B1214" s="174" t="s">
        <v>64</v>
      </c>
      <c r="C1214" s="174" t="s">
        <v>666</v>
      </c>
      <c r="D1214" s="171" t="s">
        <v>3007</v>
      </c>
      <c r="E1214" s="171" t="s">
        <v>2943</v>
      </c>
      <c r="F1214" s="174" t="s">
        <v>2961</v>
      </c>
      <c r="G1214" s="175">
        <v>42517</v>
      </c>
      <c r="H1214" s="171" t="s">
        <v>2732</v>
      </c>
      <c r="I1214" s="176" t="s">
        <v>2962</v>
      </c>
      <c r="J1214" s="174">
        <v>31007155</v>
      </c>
      <c r="K1214" s="174" t="s">
        <v>16</v>
      </c>
      <c r="L1214" s="177">
        <v>3000</v>
      </c>
    </row>
    <row r="1215" spans="1:12" s="150" customFormat="1" ht="21.75" customHeight="1" x14ac:dyDescent="0.2">
      <c r="A1215" s="169" t="s">
        <v>250</v>
      </c>
      <c r="B1215" s="174" t="s">
        <v>64</v>
      </c>
      <c r="C1215" s="174" t="s">
        <v>666</v>
      </c>
      <c r="D1215" s="171" t="s">
        <v>3008</v>
      </c>
      <c r="E1215" s="171" t="s">
        <v>2943</v>
      </c>
      <c r="F1215" s="174" t="s">
        <v>2961</v>
      </c>
      <c r="G1215" s="175">
        <v>42517</v>
      </c>
      <c r="H1215" s="171" t="s">
        <v>2732</v>
      </c>
      <c r="I1215" s="176" t="s">
        <v>2962</v>
      </c>
      <c r="J1215" s="174">
        <v>31007160</v>
      </c>
      <c r="K1215" s="174" t="s">
        <v>16</v>
      </c>
      <c r="L1215" s="177">
        <v>3000</v>
      </c>
    </row>
    <row r="1216" spans="1:12" s="150" customFormat="1" ht="21.75" customHeight="1" x14ac:dyDescent="0.2">
      <c r="A1216" s="169" t="s">
        <v>250</v>
      </c>
      <c r="B1216" s="174" t="s">
        <v>64</v>
      </c>
      <c r="C1216" s="174" t="s">
        <v>666</v>
      </c>
      <c r="D1216" s="171" t="s">
        <v>3009</v>
      </c>
      <c r="E1216" s="171" t="s">
        <v>2943</v>
      </c>
      <c r="F1216" s="174" t="s">
        <v>2961</v>
      </c>
      <c r="G1216" s="175">
        <v>42517</v>
      </c>
      <c r="H1216" s="171" t="s">
        <v>2732</v>
      </c>
      <c r="I1216" s="176" t="s">
        <v>2962</v>
      </c>
      <c r="J1216" s="174">
        <v>31007314</v>
      </c>
      <c r="K1216" s="174" t="s">
        <v>16</v>
      </c>
      <c r="L1216" s="177">
        <v>3000</v>
      </c>
    </row>
    <row r="1217" spans="1:12" s="150" customFormat="1" ht="21.75" customHeight="1" x14ac:dyDescent="0.2">
      <c r="A1217" s="169" t="s">
        <v>250</v>
      </c>
      <c r="B1217" s="174" t="s">
        <v>64</v>
      </c>
      <c r="C1217" s="174" t="s">
        <v>666</v>
      </c>
      <c r="D1217" s="171" t="s">
        <v>3010</v>
      </c>
      <c r="E1217" s="171" t="s">
        <v>2943</v>
      </c>
      <c r="F1217" s="174" t="s">
        <v>2961</v>
      </c>
      <c r="G1217" s="175">
        <v>42517</v>
      </c>
      <c r="H1217" s="171" t="s">
        <v>2732</v>
      </c>
      <c r="I1217" s="176" t="s">
        <v>2962</v>
      </c>
      <c r="J1217" s="174">
        <v>31007085</v>
      </c>
      <c r="K1217" s="174" t="s">
        <v>16</v>
      </c>
      <c r="L1217" s="177">
        <v>3000</v>
      </c>
    </row>
    <row r="1218" spans="1:12" s="150" customFormat="1" ht="21.75" customHeight="1" x14ac:dyDescent="0.2">
      <c r="A1218" s="169" t="s">
        <v>250</v>
      </c>
      <c r="B1218" s="174" t="s">
        <v>64</v>
      </c>
      <c r="C1218" s="174" t="s">
        <v>666</v>
      </c>
      <c r="D1218" s="171" t="s">
        <v>3011</v>
      </c>
      <c r="E1218" s="171" t="s">
        <v>2943</v>
      </c>
      <c r="F1218" s="174" t="s">
        <v>2961</v>
      </c>
      <c r="G1218" s="175">
        <v>42517</v>
      </c>
      <c r="H1218" s="171" t="s">
        <v>2732</v>
      </c>
      <c r="I1218" s="176" t="s">
        <v>2962</v>
      </c>
      <c r="J1218" s="174">
        <v>31006602</v>
      </c>
      <c r="K1218" s="174" t="s">
        <v>16</v>
      </c>
      <c r="L1218" s="177">
        <v>3000</v>
      </c>
    </row>
    <row r="1219" spans="1:12" s="150" customFormat="1" ht="21.75" customHeight="1" x14ac:dyDescent="0.2">
      <c r="A1219" s="169" t="s">
        <v>250</v>
      </c>
      <c r="B1219" s="174" t="s">
        <v>64</v>
      </c>
      <c r="C1219" s="174" t="s">
        <v>666</v>
      </c>
      <c r="D1219" s="171" t="s">
        <v>3012</v>
      </c>
      <c r="E1219" s="171" t="s">
        <v>2943</v>
      </c>
      <c r="F1219" s="174" t="s">
        <v>2961</v>
      </c>
      <c r="G1219" s="175">
        <v>42517</v>
      </c>
      <c r="H1219" s="171" t="s">
        <v>2732</v>
      </c>
      <c r="I1219" s="176" t="s">
        <v>2962</v>
      </c>
      <c r="J1219" s="174">
        <v>31007020</v>
      </c>
      <c r="K1219" s="174" t="s">
        <v>16</v>
      </c>
      <c r="L1219" s="177">
        <v>3000</v>
      </c>
    </row>
    <row r="1220" spans="1:12" s="150" customFormat="1" ht="21.75" customHeight="1" x14ac:dyDescent="0.2">
      <c r="A1220" s="169" t="s">
        <v>250</v>
      </c>
      <c r="B1220" s="174" t="s">
        <v>64</v>
      </c>
      <c r="C1220" s="174" t="s">
        <v>666</v>
      </c>
      <c r="D1220" s="171" t="s">
        <v>3013</v>
      </c>
      <c r="E1220" s="171" t="s">
        <v>2943</v>
      </c>
      <c r="F1220" s="174" t="s">
        <v>2961</v>
      </c>
      <c r="G1220" s="175">
        <v>42517</v>
      </c>
      <c r="H1220" s="171" t="s">
        <v>2732</v>
      </c>
      <c r="I1220" s="176" t="s">
        <v>2962</v>
      </c>
      <c r="J1220" s="174">
        <v>31007118</v>
      </c>
      <c r="K1220" s="174" t="s">
        <v>16</v>
      </c>
      <c r="L1220" s="177">
        <v>3000</v>
      </c>
    </row>
    <row r="1221" spans="1:12" s="150" customFormat="1" ht="21.75" customHeight="1" x14ac:dyDescent="0.2">
      <c r="A1221" s="169" t="s">
        <v>250</v>
      </c>
      <c r="B1221" s="174" t="s">
        <v>64</v>
      </c>
      <c r="C1221" s="174" t="s">
        <v>666</v>
      </c>
      <c r="D1221" s="171" t="s">
        <v>3014</v>
      </c>
      <c r="E1221" s="171" t="s">
        <v>2943</v>
      </c>
      <c r="F1221" s="174" t="s">
        <v>2961</v>
      </c>
      <c r="G1221" s="175">
        <v>42517</v>
      </c>
      <c r="H1221" s="171" t="s">
        <v>2732</v>
      </c>
      <c r="I1221" s="176" t="s">
        <v>2962</v>
      </c>
      <c r="J1221" s="174">
        <v>31000399</v>
      </c>
      <c r="K1221" s="174" t="s">
        <v>16</v>
      </c>
      <c r="L1221" s="177">
        <v>3000</v>
      </c>
    </row>
    <row r="1222" spans="1:12" s="150" customFormat="1" ht="21.75" customHeight="1" x14ac:dyDescent="0.2">
      <c r="A1222" s="169" t="s">
        <v>250</v>
      </c>
      <c r="B1222" s="174" t="s">
        <v>64</v>
      </c>
      <c r="C1222" s="174" t="s">
        <v>666</v>
      </c>
      <c r="D1222" s="171" t="s">
        <v>3015</v>
      </c>
      <c r="E1222" s="171" t="s">
        <v>2943</v>
      </c>
      <c r="F1222" s="174" t="s">
        <v>2961</v>
      </c>
      <c r="G1222" s="175">
        <v>42517</v>
      </c>
      <c r="H1222" s="171" t="s">
        <v>2732</v>
      </c>
      <c r="I1222" s="176" t="s">
        <v>2962</v>
      </c>
      <c r="J1222" s="174">
        <v>31006415</v>
      </c>
      <c r="K1222" s="174" t="s">
        <v>16</v>
      </c>
      <c r="L1222" s="177">
        <v>3000</v>
      </c>
    </row>
    <row r="1223" spans="1:12" s="150" customFormat="1" ht="21.75" customHeight="1" x14ac:dyDescent="0.2">
      <c r="A1223" s="169" t="s">
        <v>250</v>
      </c>
      <c r="B1223" s="174" t="s">
        <v>64</v>
      </c>
      <c r="C1223" s="174" t="s">
        <v>666</v>
      </c>
      <c r="D1223" s="171" t="s">
        <v>3016</v>
      </c>
      <c r="E1223" s="171" t="s">
        <v>2943</v>
      </c>
      <c r="F1223" s="174" t="s">
        <v>2961</v>
      </c>
      <c r="G1223" s="175">
        <v>42517</v>
      </c>
      <c r="H1223" s="171" t="s">
        <v>2732</v>
      </c>
      <c r="I1223" s="176" t="s">
        <v>2962</v>
      </c>
      <c r="J1223" s="174">
        <v>31006491</v>
      </c>
      <c r="K1223" s="174" t="s">
        <v>16</v>
      </c>
      <c r="L1223" s="177">
        <v>3000</v>
      </c>
    </row>
    <row r="1224" spans="1:12" s="150" customFormat="1" ht="21.75" customHeight="1" x14ac:dyDescent="0.2">
      <c r="A1224" s="169" t="s">
        <v>250</v>
      </c>
      <c r="B1224" s="174" t="s">
        <v>64</v>
      </c>
      <c r="C1224" s="174" t="s">
        <v>666</v>
      </c>
      <c r="D1224" s="171" t="s">
        <v>3017</v>
      </c>
      <c r="E1224" s="171" t="s">
        <v>2943</v>
      </c>
      <c r="F1224" s="174" t="s">
        <v>2961</v>
      </c>
      <c r="G1224" s="175">
        <v>42517</v>
      </c>
      <c r="H1224" s="171" t="s">
        <v>2732</v>
      </c>
      <c r="I1224" s="176" t="s">
        <v>2962</v>
      </c>
      <c r="J1224" s="174">
        <v>31002314</v>
      </c>
      <c r="K1224" s="174" t="s">
        <v>16</v>
      </c>
      <c r="L1224" s="177">
        <v>3000</v>
      </c>
    </row>
    <row r="1225" spans="1:12" s="150" customFormat="1" ht="21.75" customHeight="1" x14ac:dyDescent="0.2">
      <c r="A1225" s="169" t="s">
        <v>250</v>
      </c>
      <c r="B1225" s="174" t="s">
        <v>64</v>
      </c>
      <c r="C1225" s="174" t="s">
        <v>666</v>
      </c>
      <c r="D1225" s="171" t="s">
        <v>3018</v>
      </c>
      <c r="E1225" s="171" t="s">
        <v>2943</v>
      </c>
      <c r="F1225" s="174" t="s">
        <v>2961</v>
      </c>
      <c r="G1225" s="175">
        <v>42517</v>
      </c>
      <c r="H1225" s="171" t="s">
        <v>2732</v>
      </c>
      <c r="I1225" s="176" t="s">
        <v>2962</v>
      </c>
      <c r="J1225" s="174">
        <v>31006411</v>
      </c>
      <c r="K1225" s="174" t="s">
        <v>16</v>
      </c>
      <c r="L1225" s="177">
        <v>3000</v>
      </c>
    </row>
    <row r="1226" spans="1:12" s="150" customFormat="1" ht="21.75" customHeight="1" x14ac:dyDescent="0.2">
      <c r="A1226" s="169" t="s">
        <v>250</v>
      </c>
      <c r="B1226" s="174" t="s">
        <v>64</v>
      </c>
      <c r="C1226" s="174" t="s">
        <v>666</v>
      </c>
      <c r="D1226" s="171" t="s">
        <v>3019</v>
      </c>
      <c r="E1226" s="171" t="s">
        <v>2943</v>
      </c>
      <c r="F1226" s="174" t="s">
        <v>2961</v>
      </c>
      <c r="G1226" s="175">
        <v>42517</v>
      </c>
      <c r="H1226" s="171" t="s">
        <v>2732</v>
      </c>
      <c r="I1226" s="176" t="s">
        <v>2962</v>
      </c>
      <c r="J1226" s="174">
        <v>31006450</v>
      </c>
      <c r="K1226" s="174" t="s">
        <v>16</v>
      </c>
      <c r="L1226" s="177">
        <v>3000</v>
      </c>
    </row>
    <row r="1227" spans="1:12" s="150" customFormat="1" ht="21.75" customHeight="1" x14ac:dyDescent="0.2">
      <c r="A1227" s="169" t="s">
        <v>250</v>
      </c>
      <c r="B1227" s="174" t="s">
        <v>64</v>
      </c>
      <c r="C1227" s="174" t="s">
        <v>666</v>
      </c>
      <c r="D1227" s="171" t="s">
        <v>3020</v>
      </c>
      <c r="E1227" s="171" t="s">
        <v>2943</v>
      </c>
      <c r="F1227" s="174" t="s">
        <v>2961</v>
      </c>
      <c r="G1227" s="175">
        <v>42517</v>
      </c>
      <c r="H1227" s="171" t="s">
        <v>2732</v>
      </c>
      <c r="I1227" s="176" t="s">
        <v>2962</v>
      </c>
      <c r="J1227" s="174">
        <v>31006299</v>
      </c>
      <c r="K1227" s="174" t="s">
        <v>16</v>
      </c>
      <c r="L1227" s="177">
        <v>3000</v>
      </c>
    </row>
    <row r="1228" spans="1:12" s="150" customFormat="1" ht="21.75" customHeight="1" x14ac:dyDescent="0.2">
      <c r="A1228" s="169" t="s">
        <v>250</v>
      </c>
      <c r="B1228" s="174" t="s">
        <v>64</v>
      </c>
      <c r="C1228" s="174" t="s">
        <v>666</v>
      </c>
      <c r="D1228" s="171" t="s">
        <v>3021</v>
      </c>
      <c r="E1228" s="171" t="s">
        <v>2943</v>
      </c>
      <c r="F1228" s="174" t="s">
        <v>2961</v>
      </c>
      <c r="G1228" s="175">
        <v>42517</v>
      </c>
      <c r="H1228" s="171" t="s">
        <v>2732</v>
      </c>
      <c r="I1228" s="176" t="s">
        <v>2962</v>
      </c>
      <c r="J1228" s="174">
        <v>31007365</v>
      </c>
      <c r="K1228" s="174" t="s">
        <v>16</v>
      </c>
      <c r="L1228" s="177">
        <v>3000</v>
      </c>
    </row>
    <row r="1229" spans="1:12" s="150" customFormat="1" ht="21.75" customHeight="1" x14ac:dyDescent="0.2">
      <c r="A1229" s="169" t="s">
        <v>250</v>
      </c>
      <c r="B1229" s="174" t="s">
        <v>64</v>
      </c>
      <c r="C1229" s="174" t="s">
        <v>666</v>
      </c>
      <c r="D1229" s="171" t="s">
        <v>3022</v>
      </c>
      <c r="E1229" s="171" t="s">
        <v>2943</v>
      </c>
      <c r="F1229" s="174" t="s">
        <v>2961</v>
      </c>
      <c r="G1229" s="175">
        <v>42517</v>
      </c>
      <c r="H1229" s="171" t="s">
        <v>2732</v>
      </c>
      <c r="I1229" s="176" t="s">
        <v>2962</v>
      </c>
      <c r="J1229" s="174">
        <v>31005028</v>
      </c>
      <c r="K1229" s="174" t="s">
        <v>16</v>
      </c>
      <c r="L1229" s="177">
        <v>3000</v>
      </c>
    </row>
    <row r="1230" spans="1:12" s="150" customFormat="1" ht="21.75" customHeight="1" x14ac:dyDescent="0.2">
      <c r="A1230" s="169" t="s">
        <v>250</v>
      </c>
      <c r="B1230" s="174" t="s">
        <v>64</v>
      </c>
      <c r="C1230" s="174" t="s">
        <v>666</v>
      </c>
      <c r="D1230" s="171" t="s">
        <v>3023</v>
      </c>
      <c r="E1230" s="171" t="s">
        <v>2943</v>
      </c>
      <c r="F1230" s="174" t="s">
        <v>2961</v>
      </c>
      <c r="G1230" s="175">
        <v>42517</v>
      </c>
      <c r="H1230" s="171" t="s">
        <v>2732</v>
      </c>
      <c r="I1230" s="176" t="s">
        <v>2962</v>
      </c>
      <c r="J1230" s="174">
        <v>3100524</v>
      </c>
      <c r="K1230" s="174" t="s">
        <v>16</v>
      </c>
      <c r="L1230" s="177">
        <v>3000</v>
      </c>
    </row>
    <row r="1231" spans="1:12" s="150" customFormat="1" ht="21.75" customHeight="1" x14ac:dyDescent="0.2">
      <c r="A1231" s="169" t="s">
        <v>250</v>
      </c>
      <c r="B1231" s="174" t="s">
        <v>64</v>
      </c>
      <c r="C1231" s="174" t="s">
        <v>666</v>
      </c>
      <c r="D1231" s="171" t="s">
        <v>3024</v>
      </c>
      <c r="E1231" s="171" t="s">
        <v>2943</v>
      </c>
      <c r="F1231" s="174" t="s">
        <v>2961</v>
      </c>
      <c r="G1231" s="175">
        <v>42517</v>
      </c>
      <c r="H1231" s="171" t="s">
        <v>2732</v>
      </c>
      <c r="I1231" s="176" t="s">
        <v>2962</v>
      </c>
      <c r="J1231" s="174">
        <v>31000520</v>
      </c>
      <c r="K1231" s="174" t="s">
        <v>16</v>
      </c>
      <c r="L1231" s="177">
        <v>3000</v>
      </c>
    </row>
    <row r="1232" spans="1:12" s="150" customFormat="1" ht="21.75" customHeight="1" x14ac:dyDescent="0.2">
      <c r="A1232" s="169" t="s">
        <v>250</v>
      </c>
      <c r="B1232" s="174" t="s">
        <v>64</v>
      </c>
      <c r="C1232" s="174" t="s">
        <v>666</v>
      </c>
      <c r="D1232" s="171" t="s">
        <v>3025</v>
      </c>
      <c r="E1232" s="171" t="s">
        <v>2943</v>
      </c>
      <c r="F1232" s="174" t="s">
        <v>2961</v>
      </c>
      <c r="G1232" s="175">
        <v>42517</v>
      </c>
      <c r="H1232" s="171" t="s">
        <v>2732</v>
      </c>
      <c r="I1232" s="176" t="s">
        <v>2962</v>
      </c>
      <c r="J1232" s="174">
        <v>31000523</v>
      </c>
      <c r="K1232" s="174" t="s">
        <v>16</v>
      </c>
      <c r="L1232" s="177">
        <v>3000</v>
      </c>
    </row>
    <row r="1233" spans="1:12" s="150" customFormat="1" ht="21.75" customHeight="1" x14ac:dyDescent="0.2">
      <c r="A1233" s="169" t="s">
        <v>250</v>
      </c>
      <c r="B1233" s="174" t="s">
        <v>64</v>
      </c>
      <c r="C1233" s="174" t="s">
        <v>666</v>
      </c>
      <c r="D1233" s="171" t="s">
        <v>3026</v>
      </c>
      <c r="E1233" s="171" t="s">
        <v>2943</v>
      </c>
      <c r="F1233" s="174" t="s">
        <v>2961</v>
      </c>
      <c r="G1233" s="175">
        <v>42517</v>
      </c>
      <c r="H1233" s="171" t="s">
        <v>2732</v>
      </c>
      <c r="I1233" s="176" t="s">
        <v>2962</v>
      </c>
      <c r="J1233" s="174">
        <v>31005025</v>
      </c>
      <c r="K1233" s="174" t="s">
        <v>16</v>
      </c>
      <c r="L1233" s="177">
        <v>3000</v>
      </c>
    </row>
    <row r="1234" spans="1:12" s="150" customFormat="1" ht="21.75" customHeight="1" x14ac:dyDescent="0.2">
      <c r="A1234" s="169" t="s">
        <v>250</v>
      </c>
      <c r="B1234" s="174" t="s">
        <v>64</v>
      </c>
      <c r="C1234" s="174" t="s">
        <v>666</v>
      </c>
      <c r="D1234" s="171" t="s">
        <v>3027</v>
      </c>
      <c r="E1234" s="171" t="s">
        <v>2943</v>
      </c>
      <c r="F1234" s="174" t="s">
        <v>2961</v>
      </c>
      <c r="G1234" s="175">
        <v>42517</v>
      </c>
      <c r="H1234" s="171" t="s">
        <v>2732</v>
      </c>
      <c r="I1234" s="176" t="s">
        <v>2962</v>
      </c>
      <c r="J1234" s="174">
        <v>31006354</v>
      </c>
      <c r="K1234" s="174" t="s">
        <v>16</v>
      </c>
      <c r="L1234" s="177">
        <v>3000</v>
      </c>
    </row>
    <row r="1235" spans="1:12" s="150" customFormat="1" ht="21.75" customHeight="1" x14ac:dyDescent="0.2">
      <c r="A1235" s="169" t="s">
        <v>250</v>
      </c>
      <c r="B1235" s="174" t="s">
        <v>64</v>
      </c>
      <c r="C1235" s="174" t="s">
        <v>666</v>
      </c>
      <c r="D1235" s="171" t="s">
        <v>3028</v>
      </c>
      <c r="E1235" s="171" t="s">
        <v>2943</v>
      </c>
      <c r="F1235" s="174" t="s">
        <v>2961</v>
      </c>
      <c r="G1235" s="175">
        <v>42517</v>
      </c>
      <c r="H1235" s="171" t="s">
        <v>2732</v>
      </c>
      <c r="I1235" s="176" t="s">
        <v>2962</v>
      </c>
      <c r="J1235" s="174">
        <v>31007313</v>
      </c>
      <c r="K1235" s="174" t="s">
        <v>16</v>
      </c>
      <c r="L1235" s="177">
        <v>3000</v>
      </c>
    </row>
    <row r="1236" spans="1:12" s="150" customFormat="1" ht="21.75" customHeight="1" x14ac:dyDescent="0.2">
      <c r="A1236" s="169" t="s">
        <v>250</v>
      </c>
      <c r="B1236" s="174" t="s">
        <v>64</v>
      </c>
      <c r="C1236" s="174" t="s">
        <v>666</v>
      </c>
      <c r="D1236" s="171" t="s">
        <v>3029</v>
      </c>
      <c r="E1236" s="171" t="s">
        <v>2943</v>
      </c>
      <c r="F1236" s="174" t="s">
        <v>2961</v>
      </c>
      <c r="G1236" s="175">
        <v>42517</v>
      </c>
      <c r="H1236" s="171" t="s">
        <v>2732</v>
      </c>
      <c r="I1236" s="176" t="s">
        <v>2962</v>
      </c>
      <c r="J1236" s="174">
        <v>31007369</v>
      </c>
      <c r="K1236" s="174" t="s">
        <v>16</v>
      </c>
      <c r="L1236" s="177">
        <v>3000</v>
      </c>
    </row>
    <row r="1237" spans="1:12" s="150" customFormat="1" ht="21.75" customHeight="1" x14ac:dyDescent="0.2">
      <c r="A1237" s="169" t="s">
        <v>250</v>
      </c>
      <c r="B1237" s="174" t="s">
        <v>64</v>
      </c>
      <c r="C1237" s="174" t="s">
        <v>666</v>
      </c>
      <c r="D1237" s="171" t="s">
        <v>3030</v>
      </c>
      <c r="E1237" s="171" t="s">
        <v>2943</v>
      </c>
      <c r="F1237" s="174" t="s">
        <v>2961</v>
      </c>
      <c r="G1237" s="175">
        <v>42517</v>
      </c>
      <c r="H1237" s="171" t="s">
        <v>2732</v>
      </c>
      <c r="I1237" s="176" t="s">
        <v>2962</v>
      </c>
      <c r="J1237" s="174">
        <v>31007019</v>
      </c>
      <c r="K1237" s="174" t="s">
        <v>16</v>
      </c>
      <c r="L1237" s="177">
        <v>3000</v>
      </c>
    </row>
    <row r="1238" spans="1:12" s="150" customFormat="1" ht="21.75" customHeight="1" x14ac:dyDescent="0.2">
      <c r="A1238" s="169" t="s">
        <v>250</v>
      </c>
      <c r="B1238" s="174" t="s">
        <v>64</v>
      </c>
      <c r="C1238" s="174" t="s">
        <v>666</v>
      </c>
      <c r="D1238" s="171" t="s">
        <v>3031</v>
      </c>
      <c r="E1238" s="171" t="s">
        <v>2943</v>
      </c>
      <c r="F1238" s="174" t="s">
        <v>2961</v>
      </c>
      <c r="G1238" s="175">
        <v>42517</v>
      </c>
      <c r="H1238" s="171" t="s">
        <v>2732</v>
      </c>
      <c r="I1238" s="176" t="s">
        <v>2962</v>
      </c>
      <c r="J1238" s="174">
        <v>31007264</v>
      </c>
      <c r="K1238" s="174" t="s">
        <v>16</v>
      </c>
      <c r="L1238" s="177">
        <v>3000</v>
      </c>
    </row>
    <row r="1239" spans="1:12" s="150" customFormat="1" ht="21.75" customHeight="1" x14ac:dyDescent="0.2">
      <c r="A1239" s="169" t="s">
        <v>250</v>
      </c>
      <c r="B1239" s="174" t="s">
        <v>64</v>
      </c>
      <c r="C1239" s="174" t="s">
        <v>666</v>
      </c>
      <c r="D1239" s="171" t="s">
        <v>3032</v>
      </c>
      <c r="E1239" s="171" t="s">
        <v>2943</v>
      </c>
      <c r="F1239" s="174" t="s">
        <v>2961</v>
      </c>
      <c r="G1239" s="175">
        <v>42517</v>
      </c>
      <c r="H1239" s="171" t="s">
        <v>2732</v>
      </c>
      <c r="I1239" s="176" t="s">
        <v>2962</v>
      </c>
      <c r="J1239" s="174">
        <v>31002251</v>
      </c>
      <c r="K1239" s="174" t="s">
        <v>16</v>
      </c>
      <c r="L1239" s="177">
        <v>3000</v>
      </c>
    </row>
    <row r="1240" spans="1:12" s="150" customFormat="1" ht="21.75" customHeight="1" x14ac:dyDescent="0.2">
      <c r="A1240" s="169" t="s">
        <v>250</v>
      </c>
      <c r="B1240" s="174" t="s">
        <v>64</v>
      </c>
      <c r="C1240" s="174" t="s">
        <v>666</v>
      </c>
      <c r="D1240" s="171" t="s">
        <v>3033</v>
      </c>
      <c r="E1240" s="171" t="s">
        <v>2943</v>
      </c>
      <c r="F1240" s="174" t="s">
        <v>2961</v>
      </c>
      <c r="G1240" s="175">
        <v>42517</v>
      </c>
      <c r="H1240" s="171" t="s">
        <v>2732</v>
      </c>
      <c r="I1240" s="176" t="s">
        <v>2962</v>
      </c>
      <c r="J1240" s="174">
        <v>31006452</v>
      </c>
      <c r="K1240" s="174" t="s">
        <v>16</v>
      </c>
      <c r="L1240" s="177">
        <v>3000</v>
      </c>
    </row>
    <row r="1241" spans="1:12" s="150" customFormat="1" ht="21.75" customHeight="1" x14ac:dyDescent="0.2">
      <c r="A1241" s="169" t="s">
        <v>250</v>
      </c>
      <c r="B1241" s="174" t="s">
        <v>64</v>
      </c>
      <c r="C1241" s="174" t="s">
        <v>666</v>
      </c>
      <c r="D1241" s="171" t="s">
        <v>3034</v>
      </c>
      <c r="E1241" s="171" t="s">
        <v>2943</v>
      </c>
      <c r="F1241" s="174" t="s">
        <v>2961</v>
      </c>
      <c r="G1241" s="175">
        <v>42517</v>
      </c>
      <c r="H1241" s="171" t="s">
        <v>2732</v>
      </c>
      <c r="I1241" s="176" t="s">
        <v>2962</v>
      </c>
      <c r="J1241" s="174">
        <v>31007250</v>
      </c>
      <c r="K1241" s="174" t="s">
        <v>16</v>
      </c>
      <c r="L1241" s="177">
        <v>3000</v>
      </c>
    </row>
    <row r="1242" spans="1:12" s="150" customFormat="1" ht="21.75" customHeight="1" x14ac:dyDescent="0.2">
      <c r="A1242" s="169" t="s">
        <v>250</v>
      </c>
      <c r="B1242" s="174" t="s">
        <v>64</v>
      </c>
      <c r="C1242" s="174" t="s">
        <v>666</v>
      </c>
      <c r="D1242" s="171" t="s">
        <v>3035</v>
      </c>
      <c r="E1242" s="171" t="s">
        <v>2943</v>
      </c>
      <c r="F1242" s="174" t="s">
        <v>2961</v>
      </c>
      <c r="G1242" s="175">
        <v>42517</v>
      </c>
      <c r="H1242" s="171" t="s">
        <v>2732</v>
      </c>
      <c r="I1242" s="176" t="s">
        <v>2962</v>
      </c>
      <c r="J1242" s="174">
        <v>31006489</v>
      </c>
      <c r="K1242" s="174" t="s">
        <v>16</v>
      </c>
      <c r="L1242" s="177">
        <v>3000</v>
      </c>
    </row>
    <row r="1243" spans="1:12" s="150" customFormat="1" ht="21.75" customHeight="1" x14ac:dyDescent="0.2">
      <c r="A1243" s="169" t="s">
        <v>250</v>
      </c>
      <c r="B1243" s="174" t="s">
        <v>64</v>
      </c>
      <c r="C1243" s="174" t="s">
        <v>666</v>
      </c>
      <c r="D1243" s="171" t="s">
        <v>3036</v>
      </c>
      <c r="E1243" s="171" t="s">
        <v>2943</v>
      </c>
      <c r="F1243" s="174" t="s">
        <v>2961</v>
      </c>
      <c r="G1243" s="175">
        <v>42517</v>
      </c>
      <c r="H1243" s="171" t="s">
        <v>2732</v>
      </c>
      <c r="I1243" s="176" t="s">
        <v>2962</v>
      </c>
      <c r="J1243" s="174">
        <v>31006301</v>
      </c>
      <c r="K1243" s="174" t="s">
        <v>16</v>
      </c>
      <c r="L1243" s="177">
        <v>3000</v>
      </c>
    </row>
    <row r="1244" spans="1:12" s="150" customFormat="1" ht="21.75" customHeight="1" x14ac:dyDescent="0.2">
      <c r="A1244" s="169" t="s">
        <v>250</v>
      </c>
      <c r="B1244" s="174" t="s">
        <v>64</v>
      </c>
      <c r="C1244" s="174" t="s">
        <v>666</v>
      </c>
      <c r="D1244" s="171" t="s">
        <v>3037</v>
      </c>
      <c r="E1244" s="171" t="s">
        <v>2943</v>
      </c>
      <c r="F1244" s="174" t="s">
        <v>2961</v>
      </c>
      <c r="G1244" s="175">
        <v>42517</v>
      </c>
      <c r="H1244" s="171" t="s">
        <v>2732</v>
      </c>
      <c r="I1244" s="176" t="s">
        <v>2962</v>
      </c>
      <c r="J1244" s="174">
        <v>31006448</v>
      </c>
      <c r="K1244" s="174" t="s">
        <v>16</v>
      </c>
      <c r="L1244" s="177">
        <v>3000</v>
      </c>
    </row>
    <row r="1245" spans="1:12" s="150" customFormat="1" ht="21.75" customHeight="1" x14ac:dyDescent="0.2">
      <c r="A1245" s="169" t="s">
        <v>250</v>
      </c>
      <c r="B1245" s="174" t="s">
        <v>64</v>
      </c>
      <c r="C1245" s="174" t="s">
        <v>666</v>
      </c>
      <c r="D1245" s="171" t="s">
        <v>3038</v>
      </c>
      <c r="E1245" s="171" t="s">
        <v>2943</v>
      </c>
      <c r="F1245" s="174" t="s">
        <v>2961</v>
      </c>
      <c r="G1245" s="175">
        <v>42517</v>
      </c>
      <c r="H1245" s="171" t="s">
        <v>2732</v>
      </c>
      <c r="I1245" s="176" t="s">
        <v>2962</v>
      </c>
      <c r="J1245" s="174">
        <v>31006570</v>
      </c>
      <c r="K1245" s="174" t="s">
        <v>16</v>
      </c>
      <c r="L1245" s="177">
        <v>3000</v>
      </c>
    </row>
    <row r="1246" spans="1:12" s="150" customFormat="1" ht="21.75" customHeight="1" x14ac:dyDescent="0.2">
      <c r="A1246" s="169" t="s">
        <v>250</v>
      </c>
      <c r="B1246" s="174" t="s">
        <v>64</v>
      </c>
      <c r="C1246" s="174" t="s">
        <v>666</v>
      </c>
      <c r="D1246" s="171" t="s">
        <v>3039</v>
      </c>
      <c r="E1246" s="171" t="s">
        <v>2943</v>
      </c>
      <c r="F1246" s="174" t="s">
        <v>2961</v>
      </c>
      <c r="G1246" s="175">
        <v>42517</v>
      </c>
      <c r="H1246" s="171" t="s">
        <v>2732</v>
      </c>
      <c r="I1246" s="176" t="s">
        <v>2962</v>
      </c>
      <c r="J1246" s="174">
        <v>31007088</v>
      </c>
      <c r="K1246" s="174" t="s">
        <v>16</v>
      </c>
      <c r="L1246" s="177">
        <v>3000</v>
      </c>
    </row>
    <row r="1247" spans="1:12" s="150" customFormat="1" ht="21.75" customHeight="1" x14ac:dyDescent="0.2">
      <c r="A1247" s="169" t="s">
        <v>250</v>
      </c>
      <c r="B1247" s="174" t="s">
        <v>64</v>
      </c>
      <c r="C1247" s="174" t="s">
        <v>666</v>
      </c>
      <c r="D1247" s="171" t="s">
        <v>3040</v>
      </c>
      <c r="E1247" s="171" t="s">
        <v>2943</v>
      </c>
      <c r="F1247" s="174" t="s">
        <v>2961</v>
      </c>
      <c r="G1247" s="175">
        <v>42517</v>
      </c>
      <c r="H1247" s="171" t="s">
        <v>2732</v>
      </c>
      <c r="I1247" s="176" t="s">
        <v>2962</v>
      </c>
      <c r="J1247" s="174">
        <v>31006740</v>
      </c>
      <c r="K1247" s="174" t="s">
        <v>16</v>
      </c>
      <c r="L1247" s="177">
        <v>3000</v>
      </c>
    </row>
    <row r="1248" spans="1:12" s="150" customFormat="1" ht="21.75" customHeight="1" x14ac:dyDescent="0.2">
      <c r="A1248" s="169" t="s">
        <v>250</v>
      </c>
      <c r="B1248" s="174" t="s">
        <v>64</v>
      </c>
      <c r="C1248" s="174" t="s">
        <v>666</v>
      </c>
      <c r="D1248" s="171" t="s">
        <v>3041</v>
      </c>
      <c r="E1248" s="171" t="s">
        <v>2943</v>
      </c>
      <c r="F1248" s="174" t="s">
        <v>2961</v>
      </c>
      <c r="G1248" s="175">
        <v>42517</v>
      </c>
      <c r="H1248" s="171" t="s">
        <v>2732</v>
      </c>
      <c r="I1248" s="176" t="s">
        <v>2962</v>
      </c>
      <c r="J1248" s="174">
        <v>31006860</v>
      </c>
      <c r="K1248" s="174" t="s">
        <v>16</v>
      </c>
      <c r="L1248" s="177">
        <v>3000</v>
      </c>
    </row>
    <row r="1249" spans="1:12" s="150" customFormat="1" ht="21.75" customHeight="1" x14ac:dyDescent="0.2">
      <c r="A1249" s="169" t="s">
        <v>250</v>
      </c>
      <c r="B1249" s="174" t="s">
        <v>64</v>
      </c>
      <c r="C1249" s="174" t="s">
        <v>666</v>
      </c>
      <c r="D1249" s="171" t="s">
        <v>3042</v>
      </c>
      <c r="E1249" s="171" t="s">
        <v>2943</v>
      </c>
      <c r="F1249" s="174" t="s">
        <v>2961</v>
      </c>
      <c r="G1249" s="175">
        <v>42517</v>
      </c>
      <c r="H1249" s="171" t="s">
        <v>2732</v>
      </c>
      <c r="I1249" s="176" t="s">
        <v>2962</v>
      </c>
      <c r="J1249" s="174">
        <v>31006493</v>
      </c>
      <c r="K1249" s="174" t="s">
        <v>16</v>
      </c>
      <c r="L1249" s="177">
        <v>3000</v>
      </c>
    </row>
    <row r="1250" spans="1:12" s="150" customFormat="1" ht="21.75" customHeight="1" x14ac:dyDescent="0.2">
      <c r="A1250" s="169" t="s">
        <v>250</v>
      </c>
      <c r="B1250" s="174" t="s">
        <v>64</v>
      </c>
      <c r="C1250" s="174" t="s">
        <v>666</v>
      </c>
      <c r="D1250" s="171" t="s">
        <v>3043</v>
      </c>
      <c r="E1250" s="171" t="s">
        <v>2943</v>
      </c>
      <c r="F1250" s="174" t="s">
        <v>2961</v>
      </c>
      <c r="G1250" s="175">
        <v>42517</v>
      </c>
      <c r="H1250" s="171" t="s">
        <v>2732</v>
      </c>
      <c r="I1250" s="176" t="s">
        <v>2962</v>
      </c>
      <c r="J1250" s="174">
        <v>31007017</v>
      </c>
      <c r="K1250" s="174" t="s">
        <v>16</v>
      </c>
      <c r="L1250" s="177">
        <v>3000</v>
      </c>
    </row>
    <row r="1251" spans="1:12" s="150" customFormat="1" ht="21.75" customHeight="1" x14ac:dyDescent="0.2">
      <c r="A1251" s="169" t="s">
        <v>250</v>
      </c>
      <c r="B1251" s="174" t="s">
        <v>64</v>
      </c>
      <c r="C1251" s="174" t="s">
        <v>666</v>
      </c>
      <c r="D1251" s="171" t="s">
        <v>3044</v>
      </c>
      <c r="E1251" s="171" t="s">
        <v>2943</v>
      </c>
      <c r="F1251" s="174" t="s">
        <v>2961</v>
      </c>
      <c r="G1251" s="175">
        <v>42517</v>
      </c>
      <c r="H1251" s="171" t="s">
        <v>2732</v>
      </c>
      <c r="I1251" s="176" t="s">
        <v>2962</v>
      </c>
      <c r="J1251" s="174">
        <v>31006770</v>
      </c>
      <c r="K1251" s="174" t="s">
        <v>16</v>
      </c>
      <c r="L1251" s="177">
        <v>3000</v>
      </c>
    </row>
    <row r="1252" spans="1:12" s="150" customFormat="1" ht="21.75" customHeight="1" x14ac:dyDescent="0.2">
      <c r="A1252" s="169" t="s">
        <v>250</v>
      </c>
      <c r="B1252" s="174" t="s">
        <v>64</v>
      </c>
      <c r="C1252" s="174" t="s">
        <v>666</v>
      </c>
      <c r="D1252" s="171" t="s">
        <v>3045</v>
      </c>
      <c r="E1252" s="171" t="s">
        <v>2943</v>
      </c>
      <c r="F1252" s="174" t="s">
        <v>2961</v>
      </c>
      <c r="G1252" s="175">
        <v>42517</v>
      </c>
      <c r="H1252" s="171" t="s">
        <v>2732</v>
      </c>
      <c r="I1252" s="176" t="s">
        <v>2962</v>
      </c>
      <c r="J1252" s="174">
        <v>31006416</v>
      </c>
      <c r="K1252" s="174" t="s">
        <v>16</v>
      </c>
      <c r="L1252" s="177">
        <v>3000</v>
      </c>
    </row>
    <row r="1253" spans="1:12" s="150" customFormat="1" ht="21.75" customHeight="1" x14ac:dyDescent="0.2">
      <c r="A1253" s="169" t="s">
        <v>250</v>
      </c>
      <c r="B1253" s="174" t="s">
        <v>64</v>
      </c>
      <c r="C1253" s="174" t="s">
        <v>666</v>
      </c>
      <c r="D1253" s="171" t="s">
        <v>3046</v>
      </c>
      <c r="E1253" s="171" t="s">
        <v>2943</v>
      </c>
      <c r="F1253" s="174" t="s">
        <v>2961</v>
      </c>
      <c r="G1253" s="175">
        <v>42517</v>
      </c>
      <c r="H1253" s="171" t="s">
        <v>2732</v>
      </c>
      <c r="I1253" s="176" t="s">
        <v>2962</v>
      </c>
      <c r="J1253" s="174">
        <v>31005528</v>
      </c>
      <c r="K1253" s="174" t="s">
        <v>16</v>
      </c>
      <c r="L1253" s="177">
        <v>3000</v>
      </c>
    </row>
    <row r="1254" spans="1:12" s="150" customFormat="1" ht="21.75" customHeight="1" x14ac:dyDescent="0.2">
      <c r="A1254" s="169" t="s">
        <v>250</v>
      </c>
      <c r="B1254" s="174" t="s">
        <v>64</v>
      </c>
      <c r="C1254" s="174" t="s">
        <v>666</v>
      </c>
      <c r="D1254" s="171" t="s">
        <v>3047</v>
      </c>
      <c r="E1254" s="171" t="s">
        <v>2943</v>
      </c>
      <c r="F1254" s="174" t="s">
        <v>2961</v>
      </c>
      <c r="G1254" s="175">
        <v>42517</v>
      </c>
      <c r="H1254" s="171" t="s">
        <v>2732</v>
      </c>
      <c r="I1254" s="176" t="s">
        <v>2962</v>
      </c>
      <c r="J1254" s="174">
        <v>31007249</v>
      </c>
      <c r="K1254" s="174" t="s">
        <v>16</v>
      </c>
      <c r="L1254" s="177">
        <v>3000</v>
      </c>
    </row>
    <row r="1255" spans="1:12" s="150" customFormat="1" ht="21.75" customHeight="1" x14ac:dyDescent="0.2">
      <c r="A1255" s="169" t="s">
        <v>250</v>
      </c>
      <c r="B1255" s="174" t="s">
        <v>64</v>
      </c>
      <c r="C1255" s="174" t="s">
        <v>666</v>
      </c>
      <c r="D1255" s="171" t="s">
        <v>3048</v>
      </c>
      <c r="E1255" s="171" t="s">
        <v>2943</v>
      </c>
      <c r="F1255" s="174" t="s">
        <v>2961</v>
      </c>
      <c r="G1255" s="175">
        <v>42517</v>
      </c>
      <c r="H1255" s="171" t="s">
        <v>2732</v>
      </c>
      <c r="I1255" s="176" t="s">
        <v>2962</v>
      </c>
      <c r="J1255" s="174">
        <v>31007836</v>
      </c>
      <c r="K1255" s="174" t="s">
        <v>16</v>
      </c>
      <c r="L1255" s="177">
        <v>3000</v>
      </c>
    </row>
    <row r="1256" spans="1:12" s="150" customFormat="1" ht="21.75" customHeight="1" x14ac:dyDescent="0.2">
      <c r="A1256" s="169" t="s">
        <v>250</v>
      </c>
      <c r="B1256" s="174" t="s">
        <v>64</v>
      </c>
      <c r="C1256" s="174" t="s">
        <v>666</v>
      </c>
      <c r="D1256" s="171" t="s">
        <v>3049</v>
      </c>
      <c r="E1256" s="171" t="s">
        <v>2943</v>
      </c>
      <c r="F1256" s="174" t="s">
        <v>2961</v>
      </c>
      <c r="G1256" s="175">
        <v>42517</v>
      </c>
      <c r="H1256" s="171" t="s">
        <v>2732</v>
      </c>
      <c r="I1256" s="176" t="s">
        <v>2962</v>
      </c>
      <c r="J1256" s="174">
        <v>31007113</v>
      </c>
      <c r="K1256" s="174" t="s">
        <v>16</v>
      </c>
      <c r="L1256" s="177">
        <v>3000</v>
      </c>
    </row>
    <row r="1257" spans="1:12" s="150" customFormat="1" ht="21.75" customHeight="1" x14ac:dyDescent="0.2">
      <c r="A1257" s="169" t="s">
        <v>250</v>
      </c>
      <c r="B1257" s="174" t="s">
        <v>64</v>
      </c>
      <c r="C1257" s="174" t="s">
        <v>666</v>
      </c>
      <c r="D1257" s="171" t="s">
        <v>3050</v>
      </c>
      <c r="E1257" s="171" t="s">
        <v>2943</v>
      </c>
      <c r="F1257" s="174" t="s">
        <v>2961</v>
      </c>
      <c r="G1257" s="175">
        <v>42517</v>
      </c>
      <c r="H1257" s="171" t="s">
        <v>2732</v>
      </c>
      <c r="I1257" s="176" t="s">
        <v>2962</v>
      </c>
      <c r="J1257" s="174">
        <v>31000525</v>
      </c>
      <c r="K1257" s="174" t="s">
        <v>16</v>
      </c>
      <c r="L1257" s="177">
        <v>3000</v>
      </c>
    </row>
    <row r="1258" spans="1:12" s="150" customFormat="1" ht="21.75" customHeight="1" x14ac:dyDescent="0.2">
      <c r="A1258" s="169" t="s">
        <v>250</v>
      </c>
      <c r="B1258" s="174" t="s">
        <v>64</v>
      </c>
      <c r="C1258" s="174" t="s">
        <v>666</v>
      </c>
      <c r="D1258" s="171" t="s">
        <v>3051</v>
      </c>
      <c r="E1258" s="171" t="s">
        <v>2943</v>
      </c>
      <c r="F1258" s="174" t="s">
        <v>2961</v>
      </c>
      <c r="G1258" s="175">
        <v>42517</v>
      </c>
      <c r="H1258" s="171" t="s">
        <v>2732</v>
      </c>
      <c r="I1258" s="176" t="s">
        <v>2962</v>
      </c>
      <c r="J1258" s="174">
        <v>31007316</v>
      </c>
      <c r="K1258" s="174" t="s">
        <v>16</v>
      </c>
      <c r="L1258" s="177">
        <v>3000</v>
      </c>
    </row>
    <row r="1259" spans="1:12" s="150" customFormat="1" ht="21.75" customHeight="1" x14ac:dyDescent="0.2">
      <c r="A1259" s="169" t="s">
        <v>250</v>
      </c>
      <c r="B1259" s="174" t="s">
        <v>64</v>
      </c>
      <c r="C1259" s="174" t="s">
        <v>666</v>
      </c>
      <c r="D1259" s="171" t="s">
        <v>3052</v>
      </c>
      <c r="E1259" s="171" t="s">
        <v>2943</v>
      </c>
      <c r="F1259" s="174" t="s">
        <v>2961</v>
      </c>
      <c r="G1259" s="175">
        <v>42517</v>
      </c>
      <c r="H1259" s="171" t="s">
        <v>2732</v>
      </c>
      <c r="I1259" s="176" t="s">
        <v>2962</v>
      </c>
      <c r="J1259" s="174">
        <v>32006106</v>
      </c>
      <c r="K1259" s="174" t="s">
        <v>16</v>
      </c>
      <c r="L1259" s="177">
        <v>3000</v>
      </c>
    </row>
    <row r="1260" spans="1:12" s="150" customFormat="1" ht="21.75" customHeight="1" x14ac:dyDescent="0.2">
      <c r="A1260" s="169" t="s">
        <v>250</v>
      </c>
      <c r="B1260" s="174" t="s">
        <v>64</v>
      </c>
      <c r="C1260" s="174" t="s">
        <v>666</v>
      </c>
      <c r="D1260" s="171" t="s">
        <v>3053</v>
      </c>
      <c r="E1260" s="171" t="s">
        <v>2943</v>
      </c>
      <c r="F1260" s="174" t="s">
        <v>2961</v>
      </c>
      <c r="G1260" s="175">
        <v>42517</v>
      </c>
      <c r="H1260" s="171" t="s">
        <v>2732</v>
      </c>
      <c r="I1260" s="176" t="s">
        <v>2962</v>
      </c>
      <c r="J1260" s="174">
        <v>32002174</v>
      </c>
      <c r="K1260" s="174" t="s">
        <v>16</v>
      </c>
      <c r="L1260" s="177">
        <v>3000</v>
      </c>
    </row>
    <row r="1261" spans="1:12" s="150" customFormat="1" ht="21.75" customHeight="1" x14ac:dyDescent="0.2">
      <c r="A1261" s="169" t="s">
        <v>250</v>
      </c>
      <c r="B1261" s="174" t="s">
        <v>64</v>
      </c>
      <c r="C1261" s="174" t="s">
        <v>666</v>
      </c>
      <c r="D1261" s="171" t="s">
        <v>3054</v>
      </c>
      <c r="E1261" s="171" t="s">
        <v>2943</v>
      </c>
      <c r="F1261" s="174" t="s">
        <v>2961</v>
      </c>
      <c r="G1261" s="175">
        <v>42517</v>
      </c>
      <c r="H1261" s="171" t="s">
        <v>2732</v>
      </c>
      <c r="I1261" s="176" t="s">
        <v>2962</v>
      </c>
      <c r="J1261" s="174">
        <v>32001289</v>
      </c>
      <c r="K1261" s="174" t="s">
        <v>16</v>
      </c>
      <c r="L1261" s="177">
        <v>3000</v>
      </c>
    </row>
    <row r="1262" spans="1:12" s="150" customFormat="1" ht="21.75" customHeight="1" x14ac:dyDescent="0.2">
      <c r="A1262" s="169" t="s">
        <v>250</v>
      </c>
      <c r="B1262" s="174" t="s">
        <v>64</v>
      </c>
      <c r="C1262" s="174" t="s">
        <v>666</v>
      </c>
      <c r="D1262" s="171" t="s">
        <v>3055</v>
      </c>
      <c r="E1262" s="171" t="s">
        <v>2943</v>
      </c>
      <c r="F1262" s="174" t="s">
        <v>2961</v>
      </c>
      <c r="G1262" s="175">
        <v>42517</v>
      </c>
      <c r="H1262" s="171" t="s">
        <v>2732</v>
      </c>
      <c r="I1262" s="176" t="s">
        <v>2962</v>
      </c>
      <c r="J1262" s="174">
        <v>32003517</v>
      </c>
      <c r="K1262" s="174" t="s">
        <v>16</v>
      </c>
      <c r="L1262" s="177">
        <v>3000</v>
      </c>
    </row>
    <row r="1263" spans="1:12" s="153" customFormat="1" ht="21.75" customHeight="1" x14ac:dyDescent="0.2">
      <c r="A1263" s="169" t="s">
        <v>250</v>
      </c>
      <c r="B1263" s="174" t="s">
        <v>64</v>
      </c>
      <c r="C1263" s="174" t="s">
        <v>666</v>
      </c>
      <c r="D1263" s="171" t="s">
        <v>3056</v>
      </c>
      <c r="E1263" s="171" t="s">
        <v>2943</v>
      </c>
      <c r="F1263" s="174" t="s">
        <v>2961</v>
      </c>
      <c r="G1263" s="175">
        <v>42517</v>
      </c>
      <c r="H1263" s="171" t="s">
        <v>2732</v>
      </c>
      <c r="I1263" s="176" t="s">
        <v>2962</v>
      </c>
      <c r="J1263" s="174">
        <v>32003350</v>
      </c>
      <c r="K1263" s="174" t="s">
        <v>16</v>
      </c>
      <c r="L1263" s="177">
        <v>3000</v>
      </c>
    </row>
    <row r="1264" spans="1:12" s="158" customFormat="1" ht="21.75" customHeight="1" x14ac:dyDescent="0.25">
      <c r="A1264" s="169" t="s">
        <v>250</v>
      </c>
      <c r="B1264" s="174" t="s">
        <v>64</v>
      </c>
      <c r="C1264" s="174" t="s">
        <v>666</v>
      </c>
      <c r="D1264" s="171" t="s">
        <v>3057</v>
      </c>
      <c r="E1264" s="171" t="s">
        <v>2943</v>
      </c>
      <c r="F1264" s="174" t="s">
        <v>2961</v>
      </c>
      <c r="G1264" s="175">
        <v>42517</v>
      </c>
      <c r="H1264" s="171" t="s">
        <v>2732</v>
      </c>
      <c r="I1264" s="176" t="s">
        <v>2962</v>
      </c>
      <c r="J1264" s="174">
        <v>32001423</v>
      </c>
      <c r="K1264" s="174" t="s">
        <v>16</v>
      </c>
      <c r="L1264" s="177">
        <v>3000</v>
      </c>
    </row>
    <row r="1265" spans="1:12" s="158" customFormat="1" ht="21.75" customHeight="1" x14ac:dyDescent="0.25">
      <c r="A1265" s="169" t="s">
        <v>250</v>
      </c>
      <c r="B1265" s="174" t="s">
        <v>64</v>
      </c>
      <c r="C1265" s="174" t="s">
        <v>666</v>
      </c>
      <c r="D1265" s="171" t="s">
        <v>3058</v>
      </c>
      <c r="E1265" s="171" t="s">
        <v>2943</v>
      </c>
      <c r="F1265" s="174" t="s">
        <v>2961</v>
      </c>
      <c r="G1265" s="175">
        <v>42517</v>
      </c>
      <c r="H1265" s="171" t="s">
        <v>2732</v>
      </c>
      <c r="I1265" s="176" t="s">
        <v>2962</v>
      </c>
      <c r="J1265" s="174">
        <v>32001242</v>
      </c>
      <c r="K1265" s="174" t="s">
        <v>16</v>
      </c>
      <c r="L1265" s="177">
        <v>3000</v>
      </c>
    </row>
    <row r="1266" spans="1:12" s="158" customFormat="1" ht="21.75" customHeight="1" x14ac:dyDescent="0.25">
      <c r="A1266" s="169" t="s">
        <v>250</v>
      </c>
      <c r="B1266" s="174" t="s">
        <v>64</v>
      </c>
      <c r="C1266" s="174" t="s">
        <v>666</v>
      </c>
      <c r="D1266" s="171" t="s">
        <v>3059</v>
      </c>
      <c r="E1266" s="171" t="s">
        <v>2943</v>
      </c>
      <c r="F1266" s="174" t="s">
        <v>2961</v>
      </c>
      <c r="G1266" s="175">
        <v>42517</v>
      </c>
      <c r="H1266" s="171" t="s">
        <v>2732</v>
      </c>
      <c r="I1266" s="176" t="s">
        <v>2962</v>
      </c>
      <c r="J1266" s="174">
        <v>32001620</v>
      </c>
      <c r="K1266" s="174" t="s">
        <v>16</v>
      </c>
      <c r="L1266" s="177">
        <v>3000</v>
      </c>
    </row>
    <row r="1267" spans="1:12" s="158" customFormat="1" ht="21.75" customHeight="1" x14ac:dyDescent="0.25">
      <c r="A1267" s="169" t="s">
        <v>250</v>
      </c>
      <c r="B1267" s="174" t="s">
        <v>64</v>
      </c>
      <c r="C1267" s="174" t="s">
        <v>666</v>
      </c>
      <c r="D1267" s="171" t="s">
        <v>3060</v>
      </c>
      <c r="E1267" s="171" t="s">
        <v>2943</v>
      </c>
      <c r="F1267" s="174" t="s">
        <v>2961</v>
      </c>
      <c r="G1267" s="175">
        <v>42517</v>
      </c>
      <c r="H1267" s="171" t="s">
        <v>2732</v>
      </c>
      <c r="I1267" s="176" t="s">
        <v>2962</v>
      </c>
      <c r="J1267" s="174">
        <v>32004148</v>
      </c>
      <c r="K1267" s="174" t="s">
        <v>16</v>
      </c>
      <c r="L1267" s="177">
        <v>3000</v>
      </c>
    </row>
    <row r="1268" spans="1:12" s="158" customFormat="1" ht="21.75" customHeight="1" x14ac:dyDescent="0.25">
      <c r="A1268" s="169" t="s">
        <v>250</v>
      </c>
      <c r="B1268" s="174" t="s">
        <v>64</v>
      </c>
      <c r="C1268" s="174" t="s">
        <v>666</v>
      </c>
      <c r="D1268" s="171" t="s">
        <v>3061</v>
      </c>
      <c r="E1268" s="171" t="s">
        <v>2943</v>
      </c>
      <c r="F1268" s="174" t="s">
        <v>2961</v>
      </c>
      <c r="G1268" s="175">
        <v>42517</v>
      </c>
      <c r="H1268" s="171" t="s">
        <v>2732</v>
      </c>
      <c r="I1268" s="176" t="s">
        <v>2962</v>
      </c>
      <c r="J1268" s="174">
        <v>32005970</v>
      </c>
      <c r="K1268" s="174" t="s">
        <v>16</v>
      </c>
      <c r="L1268" s="177">
        <v>3000</v>
      </c>
    </row>
    <row r="1269" spans="1:12" s="158" customFormat="1" ht="21.75" customHeight="1" x14ac:dyDescent="0.25">
      <c r="A1269" s="169" t="s">
        <v>250</v>
      </c>
      <c r="B1269" s="174" t="s">
        <v>64</v>
      </c>
      <c r="C1269" s="174" t="s">
        <v>666</v>
      </c>
      <c r="D1269" s="171" t="s">
        <v>3062</v>
      </c>
      <c r="E1269" s="171" t="s">
        <v>2943</v>
      </c>
      <c r="F1269" s="174" t="s">
        <v>2961</v>
      </c>
      <c r="G1269" s="175">
        <v>42517</v>
      </c>
      <c r="H1269" s="171" t="s">
        <v>2732</v>
      </c>
      <c r="I1269" s="176" t="s">
        <v>2962</v>
      </c>
      <c r="J1269" s="174">
        <v>32001425</v>
      </c>
      <c r="K1269" s="174" t="s">
        <v>16</v>
      </c>
      <c r="L1269" s="177">
        <v>3000</v>
      </c>
    </row>
    <row r="1270" spans="1:12" s="158" customFormat="1" ht="21.75" customHeight="1" x14ac:dyDescent="0.25">
      <c r="A1270" s="169" t="s">
        <v>250</v>
      </c>
      <c r="B1270" s="174" t="s">
        <v>64</v>
      </c>
      <c r="C1270" s="174" t="s">
        <v>666</v>
      </c>
      <c r="D1270" s="171" t="s">
        <v>3063</v>
      </c>
      <c r="E1270" s="171" t="s">
        <v>2943</v>
      </c>
      <c r="F1270" s="174" t="s">
        <v>2961</v>
      </c>
      <c r="G1270" s="175">
        <v>42517</v>
      </c>
      <c r="H1270" s="171" t="s">
        <v>2732</v>
      </c>
      <c r="I1270" s="176" t="s">
        <v>2962</v>
      </c>
      <c r="J1270" s="174">
        <v>32002323</v>
      </c>
      <c r="K1270" s="174" t="s">
        <v>16</v>
      </c>
      <c r="L1270" s="177">
        <v>3000</v>
      </c>
    </row>
    <row r="1271" spans="1:12" s="158" customFormat="1" ht="21.75" customHeight="1" x14ac:dyDescent="0.25">
      <c r="A1271" s="169" t="s">
        <v>250</v>
      </c>
      <c r="B1271" s="174" t="s">
        <v>64</v>
      </c>
      <c r="C1271" s="174" t="s">
        <v>666</v>
      </c>
      <c r="D1271" s="171" t="s">
        <v>3064</v>
      </c>
      <c r="E1271" s="171" t="s">
        <v>2943</v>
      </c>
      <c r="F1271" s="174" t="s">
        <v>2961</v>
      </c>
      <c r="G1271" s="175">
        <v>42517</v>
      </c>
      <c r="H1271" s="171" t="s">
        <v>2732</v>
      </c>
      <c r="I1271" s="176" t="s">
        <v>2962</v>
      </c>
      <c r="J1271" s="174">
        <v>32001424</v>
      </c>
      <c r="K1271" s="174" t="s">
        <v>16</v>
      </c>
      <c r="L1271" s="177">
        <v>3000</v>
      </c>
    </row>
    <row r="1272" spans="1:12" s="158" customFormat="1" ht="21.75" customHeight="1" x14ac:dyDescent="0.25">
      <c r="A1272" s="169" t="s">
        <v>250</v>
      </c>
      <c r="B1272" s="174" t="s">
        <v>64</v>
      </c>
      <c r="C1272" s="174" t="s">
        <v>666</v>
      </c>
      <c r="D1272" s="171" t="s">
        <v>3065</v>
      </c>
      <c r="E1272" s="171" t="s">
        <v>2943</v>
      </c>
      <c r="F1272" s="174" t="s">
        <v>2961</v>
      </c>
      <c r="G1272" s="175">
        <v>42517</v>
      </c>
      <c r="H1272" s="171" t="s">
        <v>2732</v>
      </c>
      <c r="I1272" s="176" t="s">
        <v>2962</v>
      </c>
      <c r="J1272" s="174">
        <v>32003526</v>
      </c>
      <c r="K1272" s="174" t="s">
        <v>16</v>
      </c>
      <c r="L1272" s="177">
        <v>3000</v>
      </c>
    </row>
    <row r="1273" spans="1:12" s="158" customFormat="1" ht="21.75" customHeight="1" x14ac:dyDescent="0.25">
      <c r="A1273" s="169" t="s">
        <v>250</v>
      </c>
      <c r="B1273" s="174" t="s">
        <v>64</v>
      </c>
      <c r="C1273" s="174" t="s">
        <v>666</v>
      </c>
      <c r="D1273" s="171" t="s">
        <v>3066</v>
      </c>
      <c r="E1273" s="171" t="s">
        <v>2943</v>
      </c>
      <c r="F1273" s="174" t="s">
        <v>2961</v>
      </c>
      <c r="G1273" s="175">
        <v>42517</v>
      </c>
      <c r="H1273" s="171" t="s">
        <v>2732</v>
      </c>
      <c r="I1273" s="176" t="s">
        <v>2962</v>
      </c>
      <c r="J1273" s="174">
        <v>32003883</v>
      </c>
      <c r="K1273" s="174" t="s">
        <v>16</v>
      </c>
      <c r="L1273" s="177">
        <v>3000</v>
      </c>
    </row>
    <row r="1274" spans="1:12" s="158" customFormat="1" ht="21.75" customHeight="1" x14ac:dyDescent="0.25">
      <c r="A1274" s="169" t="s">
        <v>250</v>
      </c>
      <c r="B1274" s="174" t="s">
        <v>64</v>
      </c>
      <c r="C1274" s="174" t="s">
        <v>666</v>
      </c>
      <c r="D1274" s="171" t="s">
        <v>3067</v>
      </c>
      <c r="E1274" s="171" t="s">
        <v>2943</v>
      </c>
      <c r="F1274" s="174" t="s">
        <v>2961</v>
      </c>
      <c r="G1274" s="175">
        <v>42517</v>
      </c>
      <c r="H1274" s="171" t="s">
        <v>2732</v>
      </c>
      <c r="I1274" s="176" t="s">
        <v>2962</v>
      </c>
      <c r="J1274" s="174">
        <v>32001291</v>
      </c>
      <c r="K1274" s="174" t="s">
        <v>16</v>
      </c>
      <c r="L1274" s="177">
        <v>3000</v>
      </c>
    </row>
    <row r="1275" spans="1:12" s="158" customFormat="1" ht="21.75" customHeight="1" x14ac:dyDescent="0.25">
      <c r="A1275" s="169" t="s">
        <v>250</v>
      </c>
      <c r="B1275" s="174" t="s">
        <v>64</v>
      </c>
      <c r="C1275" s="174" t="s">
        <v>666</v>
      </c>
      <c r="D1275" s="171" t="s">
        <v>3068</v>
      </c>
      <c r="E1275" s="171" t="s">
        <v>2943</v>
      </c>
      <c r="F1275" s="174" t="s">
        <v>2961</v>
      </c>
      <c r="G1275" s="175">
        <v>42517</v>
      </c>
      <c r="H1275" s="171" t="s">
        <v>2732</v>
      </c>
      <c r="I1275" s="176" t="s">
        <v>2962</v>
      </c>
      <c r="J1275" s="174">
        <v>32003307</v>
      </c>
      <c r="K1275" s="174" t="s">
        <v>16</v>
      </c>
      <c r="L1275" s="177">
        <v>3000</v>
      </c>
    </row>
    <row r="1276" spans="1:12" s="158" customFormat="1" ht="21.75" customHeight="1" x14ac:dyDescent="0.25">
      <c r="A1276" s="169" t="s">
        <v>250</v>
      </c>
      <c r="B1276" s="174" t="s">
        <v>64</v>
      </c>
      <c r="C1276" s="174" t="s">
        <v>666</v>
      </c>
      <c r="D1276" s="171" t="s">
        <v>3069</v>
      </c>
      <c r="E1276" s="171" t="s">
        <v>2943</v>
      </c>
      <c r="F1276" s="174" t="s">
        <v>2961</v>
      </c>
      <c r="G1276" s="175">
        <v>42517</v>
      </c>
      <c r="H1276" s="171" t="s">
        <v>2732</v>
      </c>
      <c r="I1276" s="176" t="s">
        <v>2962</v>
      </c>
      <c r="J1276" s="174">
        <v>32003520</v>
      </c>
      <c r="K1276" s="174" t="s">
        <v>16</v>
      </c>
      <c r="L1276" s="177">
        <v>3000</v>
      </c>
    </row>
    <row r="1277" spans="1:12" s="158" customFormat="1" ht="21.75" customHeight="1" x14ac:dyDescent="0.25">
      <c r="A1277" s="169" t="s">
        <v>250</v>
      </c>
      <c r="B1277" s="174" t="s">
        <v>64</v>
      </c>
      <c r="C1277" s="174" t="s">
        <v>666</v>
      </c>
      <c r="D1277" s="171" t="s">
        <v>3070</v>
      </c>
      <c r="E1277" s="171" t="s">
        <v>2943</v>
      </c>
      <c r="F1277" s="174" t="s">
        <v>2961</v>
      </c>
      <c r="G1277" s="175">
        <v>42517</v>
      </c>
      <c r="H1277" s="171" t="s">
        <v>2732</v>
      </c>
      <c r="I1277" s="176" t="s">
        <v>2962</v>
      </c>
      <c r="J1277" s="174">
        <v>32003516</v>
      </c>
      <c r="K1277" s="174" t="s">
        <v>16</v>
      </c>
      <c r="L1277" s="177">
        <v>3000</v>
      </c>
    </row>
    <row r="1278" spans="1:12" s="158" customFormat="1" ht="21.75" customHeight="1" x14ac:dyDescent="0.25">
      <c r="A1278" s="169" t="s">
        <v>250</v>
      </c>
      <c r="B1278" s="174" t="s">
        <v>64</v>
      </c>
      <c r="C1278" s="174" t="s">
        <v>666</v>
      </c>
      <c r="D1278" s="171" t="s">
        <v>3071</v>
      </c>
      <c r="E1278" s="171" t="s">
        <v>2943</v>
      </c>
      <c r="F1278" s="174" t="s">
        <v>2961</v>
      </c>
      <c r="G1278" s="175">
        <v>42517</v>
      </c>
      <c r="H1278" s="171" t="s">
        <v>2732</v>
      </c>
      <c r="I1278" s="176" t="s">
        <v>2962</v>
      </c>
      <c r="J1278" s="174">
        <v>32003349</v>
      </c>
      <c r="K1278" s="174" t="s">
        <v>16</v>
      </c>
      <c r="L1278" s="177">
        <v>3000</v>
      </c>
    </row>
    <row r="1279" spans="1:12" s="158" customFormat="1" ht="21.75" customHeight="1" x14ac:dyDescent="0.25">
      <c r="A1279" s="169" t="s">
        <v>250</v>
      </c>
      <c r="B1279" s="174" t="s">
        <v>64</v>
      </c>
      <c r="C1279" s="174" t="s">
        <v>666</v>
      </c>
      <c r="D1279" s="171" t="s">
        <v>3072</v>
      </c>
      <c r="E1279" s="171" t="s">
        <v>2943</v>
      </c>
      <c r="F1279" s="174" t="s">
        <v>2961</v>
      </c>
      <c r="G1279" s="175">
        <v>42517</v>
      </c>
      <c r="H1279" s="171" t="s">
        <v>2732</v>
      </c>
      <c r="I1279" s="176" t="s">
        <v>2962</v>
      </c>
      <c r="J1279" s="174">
        <v>32002954</v>
      </c>
      <c r="K1279" s="174" t="s">
        <v>16</v>
      </c>
      <c r="L1279" s="177">
        <v>3000</v>
      </c>
    </row>
    <row r="1280" spans="1:12" s="158" customFormat="1" ht="21.75" customHeight="1" x14ac:dyDescent="0.25">
      <c r="A1280" s="169" t="s">
        <v>250</v>
      </c>
      <c r="B1280" s="174" t="s">
        <v>64</v>
      </c>
      <c r="C1280" s="174" t="s">
        <v>666</v>
      </c>
      <c r="D1280" s="171" t="s">
        <v>3073</v>
      </c>
      <c r="E1280" s="171" t="s">
        <v>2943</v>
      </c>
      <c r="F1280" s="174" t="s">
        <v>2961</v>
      </c>
      <c r="G1280" s="175">
        <v>42517</v>
      </c>
      <c r="H1280" s="171" t="s">
        <v>2732</v>
      </c>
      <c r="I1280" s="176" t="s">
        <v>2962</v>
      </c>
      <c r="J1280" s="174">
        <v>32004029</v>
      </c>
      <c r="K1280" s="174" t="s">
        <v>16</v>
      </c>
      <c r="L1280" s="177">
        <v>3000</v>
      </c>
    </row>
    <row r="1281" spans="1:12" s="158" customFormat="1" ht="21.75" customHeight="1" x14ac:dyDescent="0.25">
      <c r="A1281" s="169" t="s">
        <v>250</v>
      </c>
      <c r="B1281" s="174" t="s">
        <v>64</v>
      </c>
      <c r="C1281" s="174" t="s">
        <v>666</v>
      </c>
      <c r="D1281" s="171" t="s">
        <v>3074</v>
      </c>
      <c r="E1281" s="171" t="s">
        <v>2943</v>
      </c>
      <c r="F1281" s="174" t="s">
        <v>2961</v>
      </c>
      <c r="G1281" s="175">
        <v>42517</v>
      </c>
      <c r="H1281" s="171" t="s">
        <v>2732</v>
      </c>
      <c r="I1281" s="176" t="s">
        <v>2962</v>
      </c>
      <c r="J1281" s="174">
        <v>32002172</v>
      </c>
      <c r="K1281" s="174" t="s">
        <v>16</v>
      </c>
      <c r="L1281" s="177">
        <v>3000</v>
      </c>
    </row>
    <row r="1282" spans="1:12" s="158" customFormat="1" ht="21.75" customHeight="1" x14ac:dyDescent="0.25">
      <c r="A1282" s="169" t="s">
        <v>250</v>
      </c>
      <c r="B1282" s="174" t="s">
        <v>64</v>
      </c>
      <c r="C1282" s="174" t="s">
        <v>666</v>
      </c>
      <c r="D1282" s="171" t="s">
        <v>3075</v>
      </c>
      <c r="E1282" s="171" t="s">
        <v>2943</v>
      </c>
      <c r="F1282" s="174" t="s">
        <v>2961</v>
      </c>
      <c r="G1282" s="175">
        <v>42517</v>
      </c>
      <c r="H1282" s="171" t="s">
        <v>2732</v>
      </c>
      <c r="I1282" s="176" t="s">
        <v>2962</v>
      </c>
      <c r="J1282" s="174">
        <v>32001361</v>
      </c>
      <c r="K1282" s="174" t="s">
        <v>16</v>
      </c>
      <c r="L1282" s="177">
        <v>3000</v>
      </c>
    </row>
    <row r="1283" spans="1:12" s="158" customFormat="1" ht="21.75" customHeight="1" x14ac:dyDescent="0.25">
      <c r="A1283" s="169" t="s">
        <v>250</v>
      </c>
      <c r="B1283" s="174" t="s">
        <v>64</v>
      </c>
      <c r="C1283" s="174" t="s">
        <v>666</v>
      </c>
      <c r="D1283" s="171" t="s">
        <v>3076</v>
      </c>
      <c r="E1283" s="171" t="s">
        <v>2943</v>
      </c>
      <c r="F1283" s="174" t="s">
        <v>2961</v>
      </c>
      <c r="G1283" s="175">
        <v>42517</v>
      </c>
      <c r="H1283" s="171" t="s">
        <v>2732</v>
      </c>
      <c r="I1283" s="176" t="s">
        <v>2962</v>
      </c>
      <c r="J1283" s="174">
        <v>32003462</v>
      </c>
      <c r="K1283" s="174" t="s">
        <v>16</v>
      </c>
      <c r="L1283" s="177">
        <v>3000</v>
      </c>
    </row>
    <row r="1284" spans="1:12" s="158" customFormat="1" ht="21.75" customHeight="1" x14ac:dyDescent="0.25">
      <c r="A1284" s="169" t="s">
        <v>250</v>
      </c>
      <c r="B1284" s="174" t="s">
        <v>64</v>
      </c>
      <c r="C1284" s="174" t="s">
        <v>666</v>
      </c>
      <c r="D1284" s="171" t="s">
        <v>3077</v>
      </c>
      <c r="E1284" s="171" t="s">
        <v>2943</v>
      </c>
      <c r="F1284" s="174" t="s">
        <v>2961</v>
      </c>
      <c r="G1284" s="175">
        <v>42517</v>
      </c>
      <c r="H1284" s="171" t="s">
        <v>2732</v>
      </c>
      <c r="I1284" s="176" t="s">
        <v>2962</v>
      </c>
      <c r="J1284" s="174">
        <v>32002955</v>
      </c>
      <c r="K1284" s="174" t="s">
        <v>16</v>
      </c>
      <c r="L1284" s="177">
        <v>3000</v>
      </c>
    </row>
    <row r="1285" spans="1:12" s="158" customFormat="1" ht="21.75" customHeight="1" x14ac:dyDescent="0.25">
      <c r="A1285" s="169" t="s">
        <v>250</v>
      </c>
      <c r="B1285" s="174" t="s">
        <v>64</v>
      </c>
      <c r="C1285" s="174" t="s">
        <v>666</v>
      </c>
      <c r="D1285" s="171" t="s">
        <v>3078</v>
      </c>
      <c r="E1285" s="171" t="s">
        <v>2943</v>
      </c>
      <c r="F1285" s="174" t="s">
        <v>2961</v>
      </c>
      <c r="G1285" s="175">
        <v>42517</v>
      </c>
      <c r="H1285" s="171" t="s">
        <v>2732</v>
      </c>
      <c r="I1285" s="176" t="s">
        <v>2962</v>
      </c>
      <c r="J1285" s="174">
        <v>32005916</v>
      </c>
      <c r="K1285" s="174" t="s">
        <v>16</v>
      </c>
      <c r="L1285" s="177">
        <v>3000</v>
      </c>
    </row>
    <row r="1286" spans="1:12" s="158" customFormat="1" ht="21.75" customHeight="1" x14ac:dyDescent="0.25">
      <c r="A1286" s="169" t="s">
        <v>250</v>
      </c>
      <c r="B1286" s="174" t="s">
        <v>64</v>
      </c>
      <c r="C1286" s="174" t="s">
        <v>666</v>
      </c>
      <c r="D1286" s="171" t="s">
        <v>3079</v>
      </c>
      <c r="E1286" s="171" t="s">
        <v>2943</v>
      </c>
      <c r="F1286" s="174" t="s">
        <v>2961</v>
      </c>
      <c r="G1286" s="175">
        <v>42517</v>
      </c>
      <c r="H1286" s="171" t="s">
        <v>2732</v>
      </c>
      <c r="I1286" s="176" t="s">
        <v>2962</v>
      </c>
      <c r="J1286" s="174">
        <v>32002956</v>
      </c>
      <c r="K1286" s="174" t="s">
        <v>16</v>
      </c>
      <c r="L1286" s="177">
        <v>3000</v>
      </c>
    </row>
    <row r="1287" spans="1:12" s="158" customFormat="1" ht="21.75" customHeight="1" x14ac:dyDescent="0.25">
      <c r="A1287" s="169" t="s">
        <v>250</v>
      </c>
      <c r="B1287" s="174" t="s">
        <v>64</v>
      </c>
      <c r="C1287" s="174" t="s">
        <v>666</v>
      </c>
      <c r="D1287" s="171" t="s">
        <v>3080</v>
      </c>
      <c r="E1287" s="171" t="s">
        <v>2943</v>
      </c>
      <c r="F1287" s="174" t="s">
        <v>2961</v>
      </c>
      <c r="G1287" s="175">
        <v>42517</v>
      </c>
      <c r="H1287" s="171" t="s">
        <v>2732</v>
      </c>
      <c r="I1287" s="176" t="s">
        <v>2962</v>
      </c>
      <c r="J1287" s="174">
        <v>32003464</v>
      </c>
      <c r="K1287" s="174" t="s">
        <v>16</v>
      </c>
      <c r="L1287" s="177">
        <v>3000</v>
      </c>
    </row>
    <row r="1288" spans="1:12" s="158" customFormat="1" ht="21.75" customHeight="1" x14ac:dyDescent="0.25">
      <c r="A1288" s="169" t="s">
        <v>250</v>
      </c>
      <c r="B1288" s="174" t="s">
        <v>64</v>
      </c>
      <c r="C1288" s="174" t="s">
        <v>666</v>
      </c>
      <c r="D1288" s="171" t="s">
        <v>3081</v>
      </c>
      <c r="E1288" s="171" t="s">
        <v>2943</v>
      </c>
      <c r="F1288" s="174" t="s">
        <v>2961</v>
      </c>
      <c r="G1288" s="175">
        <v>42517</v>
      </c>
      <c r="H1288" s="171" t="s">
        <v>2732</v>
      </c>
      <c r="I1288" s="176" t="s">
        <v>2962</v>
      </c>
      <c r="J1288" s="174">
        <v>32003909</v>
      </c>
      <c r="K1288" s="174" t="s">
        <v>16</v>
      </c>
      <c r="L1288" s="177">
        <v>3000</v>
      </c>
    </row>
    <row r="1289" spans="1:12" s="158" customFormat="1" ht="21.75" customHeight="1" x14ac:dyDescent="0.25">
      <c r="A1289" s="169" t="s">
        <v>250</v>
      </c>
      <c r="B1289" s="174" t="s">
        <v>64</v>
      </c>
      <c r="C1289" s="174" t="s">
        <v>666</v>
      </c>
      <c r="D1289" s="171" t="s">
        <v>3082</v>
      </c>
      <c r="E1289" s="171" t="s">
        <v>2943</v>
      </c>
      <c r="F1289" s="174" t="s">
        <v>2961</v>
      </c>
      <c r="G1289" s="175">
        <v>42517</v>
      </c>
      <c r="H1289" s="171" t="s">
        <v>2732</v>
      </c>
      <c r="I1289" s="176" t="s">
        <v>2962</v>
      </c>
      <c r="J1289" s="174">
        <v>32001619</v>
      </c>
      <c r="K1289" s="174" t="s">
        <v>16</v>
      </c>
      <c r="L1289" s="177">
        <v>3000</v>
      </c>
    </row>
    <row r="1290" spans="1:12" s="158" customFormat="1" ht="21.75" customHeight="1" x14ac:dyDescent="0.25">
      <c r="A1290" s="169" t="s">
        <v>250</v>
      </c>
      <c r="B1290" s="174" t="s">
        <v>64</v>
      </c>
      <c r="C1290" s="174" t="s">
        <v>666</v>
      </c>
      <c r="D1290" s="171" t="s">
        <v>3083</v>
      </c>
      <c r="E1290" s="171" t="s">
        <v>2943</v>
      </c>
      <c r="F1290" s="174" t="s">
        <v>2961</v>
      </c>
      <c r="G1290" s="175">
        <v>42517</v>
      </c>
      <c r="H1290" s="171" t="s">
        <v>2732</v>
      </c>
      <c r="I1290" s="176" t="s">
        <v>2962</v>
      </c>
      <c r="J1290" s="174">
        <v>32005969</v>
      </c>
      <c r="K1290" s="174" t="s">
        <v>16</v>
      </c>
      <c r="L1290" s="177">
        <v>3000</v>
      </c>
    </row>
    <row r="1291" spans="1:12" s="158" customFormat="1" ht="21.75" customHeight="1" x14ac:dyDescent="0.25">
      <c r="A1291" s="169" t="s">
        <v>250</v>
      </c>
      <c r="B1291" s="174" t="s">
        <v>64</v>
      </c>
      <c r="C1291" s="174" t="s">
        <v>666</v>
      </c>
      <c r="D1291" s="171" t="s">
        <v>3084</v>
      </c>
      <c r="E1291" s="171" t="s">
        <v>2943</v>
      </c>
      <c r="F1291" s="174" t="s">
        <v>2961</v>
      </c>
      <c r="G1291" s="175">
        <v>42517</v>
      </c>
      <c r="H1291" s="171" t="s">
        <v>2732</v>
      </c>
      <c r="I1291" s="176" t="s">
        <v>2962</v>
      </c>
      <c r="J1291" s="174">
        <v>32002952</v>
      </c>
      <c r="K1291" s="174" t="s">
        <v>16</v>
      </c>
      <c r="L1291" s="177">
        <v>3000</v>
      </c>
    </row>
    <row r="1292" spans="1:12" s="158" customFormat="1" ht="21.75" customHeight="1" x14ac:dyDescent="0.25">
      <c r="A1292" s="169" t="s">
        <v>250</v>
      </c>
      <c r="B1292" s="174" t="s">
        <v>64</v>
      </c>
      <c r="C1292" s="174" t="s">
        <v>666</v>
      </c>
      <c r="D1292" s="171" t="s">
        <v>3085</v>
      </c>
      <c r="E1292" s="171" t="s">
        <v>2943</v>
      </c>
      <c r="F1292" s="174" t="s">
        <v>2961</v>
      </c>
      <c r="G1292" s="175">
        <v>42517</v>
      </c>
      <c r="H1292" s="171" t="s">
        <v>2732</v>
      </c>
      <c r="I1292" s="176" t="s">
        <v>2962</v>
      </c>
      <c r="J1292" s="174">
        <v>32003352</v>
      </c>
      <c r="K1292" s="174" t="s">
        <v>16</v>
      </c>
      <c r="L1292" s="177">
        <v>3000</v>
      </c>
    </row>
    <row r="1293" spans="1:12" s="158" customFormat="1" ht="21.75" customHeight="1" x14ac:dyDescent="0.25">
      <c r="A1293" s="169" t="s">
        <v>250</v>
      </c>
      <c r="B1293" s="174" t="s">
        <v>64</v>
      </c>
      <c r="C1293" s="174" t="s">
        <v>666</v>
      </c>
      <c r="D1293" s="171" t="s">
        <v>3086</v>
      </c>
      <c r="E1293" s="171" t="s">
        <v>2943</v>
      </c>
      <c r="F1293" s="174" t="s">
        <v>2961</v>
      </c>
      <c r="G1293" s="175">
        <v>42517</v>
      </c>
      <c r="H1293" s="171" t="s">
        <v>2732</v>
      </c>
      <c r="I1293" s="176" t="s">
        <v>2962</v>
      </c>
      <c r="J1293" s="174">
        <v>32003310</v>
      </c>
      <c r="K1293" s="174" t="s">
        <v>16</v>
      </c>
      <c r="L1293" s="177">
        <v>3000</v>
      </c>
    </row>
    <row r="1294" spans="1:12" s="158" customFormat="1" ht="21.75" customHeight="1" x14ac:dyDescent="0.25">
      <c r="A1294" s="169" t="s">
        <v>250</v>
      </c>
      <c r="B1294" s="174" t="s">
        <v>64</v>
      </c>
      <c r="C1294" s="174" t="s">
        <v>666</v>
      </c>
      <c r="D1294" s="171" t="s">
        <v>3087</v>
      </c>
      <c r="E1294" s="171" t="s">
        <v>2943</v>
      </c>
      <c r="F1294" s="174" t="s">
        <v>2961</v>
      </c>
      <c r="G1294" s="175">
        <v>42517</v>
      </c>
      <c r="H1294" s="171" t="s">
        <v>2732</v>
      </c>
      <c r="I1294" s="176" t="s">
        <v>2962</v>
      </c>
      <c r="J1294" s="174">
        <v>32002185</v>
      </c>
      <c r="K1294" s="174" t="s">
        <v>16</v>
      </c>
      <c r="L1294" s="177">
        <v>3000</v>
      </c>
    </row>
    <row r="1295" spans="1:12" s="158" customFormat="1" ht="21.75" customHeight="1" x14ac:dyDescent="0.25">
      <c r="A1295" s="169" t="s">
        <v>250</v>
      </c>
      <c r="B1295" s="174" t="s">
        <v>64</v>
      </c>
      <c r="C1295" s="174" t="s">
        <v>666</v>
      </c>
      <c r="D1295" s="171" t="s">
        <v>3088</v>
      </c>
      <c r="E1295" s="171" t="s">
        <v>2943</v>
      </c>
      <c r="F1295" s="174" t="s">
        <v>2961</v>
      </c>
      <c r="G1295" s="175">
        <v>42517</v>
      </c>
      <c r="H1295" s="171" t="s">
        <v>2732</v>
      </c>
      <c r="I1295" s="176" t="s">
        <v>2962</v>
      </c>
      <c r="J1295" s="174">
        <v>32003521</v>
      </c>
      <c r="K1295" s="174" t="s">
        <v>16</v>
      </c>
      <c r="L1295" s="177">
        <v>3000</v>
      </c>
    </row>
    <row r="1296" spans="1:12" s="158" customFormat="1" ht="21.75" customHeight="1" x14ac:dyDescent="0.25">
      <c r="A1296" s="169" t="s">
        <v>250</v>
      </c>
      <c r="B1296" s="174" t="s">
        <v>64</v>
      </c>
      <c r="C1296" s="174" t="s">
        <v>666</v>
      </c>
      <c r="D1296" s="171" t="s">
        <v>3089</v>
      </c>
      <c r="E1296" s="171" t="s">
        <v>2943</v>
      </c>
      <c r="F1296" s="174" t="s">
        <v>2961</v>
      </c>
      <c r="G1296" s="175">
        <v>42517</v>
      </c>
      <c r="H1296" s="171" t="s">
        <v>2732</v>
      </c>
      <c r="I1296" s="176" t="s">
        <v>2962</v>
      </c>
      <c r="J1296" s="174">
        <v>32003959</v>
      </c>
      <c r="K1296" s="174" t="s">
        <v>16</v>
      </c>
      <c r="L1296" s="177">
        <v>3000</v>
      </c>
    </row>
    <row r="1297" spans="1:12" s="158" customFormat="1" ht="21.75" customHeight="1" x14ac:dyDescent="0.25">
      <c r="A1297" s="169" t="s">
        <v>250</v>
      </c>
      <c r="B1297" s="174" t="s">
        <v>64</v>
      </c>
      <c r="C1297" s="174" t="s">
        <v>666</v>
      </c>
      <c r="D1297" s="171" t="s">
        <v>3090</v>
      </c>
      <c r="E1297" s="171" t="s">
        <v>2943</v>
      </c>
      <c r="F1297" s="174" t="s">
        <v>2961</v>
      </c>
      <c r="G1297" s="175">
        <v>42517</v>
      </c>
      <c r="H1297" s="171" t="s">
        <v>2732</v>
      </c>
      <c r="I1297" s="176" t="s">
        <v>2962</v>
      </c>
      <c r="J1297" s="174">
        <v>32002951</v>
      </c>
      <c r="K1297" s="174" t="s">
        <v>16</v>
      </c>
      <c r="L1297" s="177">
        <v>3000</v>
      </c>
    </row>
    <row r="1298" spans="1:12" s="158" customFormat="1" ht="21.75" customHeight="1" x14ac:dyDescent="0.25">
      <c r="A1298" s="169" t="s">
        <v>250</v>
      </c>
      <c r="B1298" s="174" t="s">
        <v>64</v>
      </c>
      <c r="C1298" s="174" t="s">
        <v>666</v>
      </c>
      <c r="D1298" s="171" t="s">
        <v>3091</v>
      </c>
      <c r="E1298" s="171" t="s">
        <v>2943</v>
      </c>
      <c r="F1298" s="174" t="s">
        <v>2961</v>
      </c>
      <c r="G1298" s="175">
        <v>42517</v>
      </c>
      <c r="H1298" s="171" t="s">
        <v>2732</v>
      </c>
      <c r="I1298" s="176" t="s">
        <v>2962</v>
      </c>
      <c r="J1298" s="174">
        <v>32002953</v>
      </c>
      <c r="K1298" s="174" t="s">
        <v>16</v>
      </c>
      <c r="L1298" s="177">
        <v>3000</v>
      </c>
    </row>
    <row r="1299" spans="1:12" s="158" customFormat="1" ht="21.75" customHeight="1" x14ac:dyDescent="0.25">
      <c r="A1299" s="169" t="s">
        <v>250</v>
      </c>
      <c r="B1299" s="174" t="s">
        <v>64</v>
      </c>
      <c r="C1299" s="174" t="s">
        <v>3092</v>
      </c>
      <c r="D1299" s="171"/>
      <c r="E1299" s="171"/>
      <c r="F1299" s="174" t="s">
        <v>3093</v>
      </c>
      <c r="G1299" s="175">
        <v>42688</v>
      </c>
      <c r="H1299" s="171"/>
      <c r="I1299" s="176"/>
      <c r="J1299" s="174"/>
      <c r="K1299" s="174" t="s">
        <v>16</v>
      </c>
      <c r="L1299" s="177">
        <v>11020</v>
      </c>
    </row>
    <row r="1300" spans="1:12" s="158" customFormat="1" ht="21.75" customHeight="1" x14ac:dyDescent="0.25">
      <c r="A1300" s="169" t="s">
        <v>250</v>
      </c>
      <c r="B1300" s="174" t="s">
        <v>71</v>
      </c>
      <c r="C1300" s="174" t="s">
        <v>3094</v>
      </c>
      <c r="D1300" s="171" t="s">
        <v>3095</v>
      </c>
      <c r="E1300" s="171" t="s">
        <v>2943</v>
      </c>
      <c r="F1300" s="174" t="s">
        <v>3096</v>
      </c>
      <c r="G1300" s="175">
        <v>42674</v>
      </c>
      <c r="H1300" s="171" t="s">
        <v>3097</v>
      </c>
      <c r="I1300" s="176">
        <v>2017</v>
      </c>
      <c r="J1300" s="174" t="s">
        <v>3098</v>
      </c>
      <c r="K1300" s="174" t="s">
        <v>16</v>
      </c>
      <c r="L1300" s="177">
        <v>650000</v>
      </c>
    </row>
    <row r="1301" spans="1:12" s="158" customFormat="1" ht="21.75" customHeight="1" x14ac:dyDescent="0.25">
      <c r="A1301" s="169" t="s">
        <v>250</v>
      </c>
      <c r="B1301" s="174" t="s">
        <v>71</v>
      </c>
      <c r="C1301" s="174" t="s">
        <v>3094</v>
      </c>
      <c r="D1301" s="171" t="s">
        <v>3099</v>
      </c>
      <c r="E1301" s="171" t="s">
        <v>2943</v>
      </c>
      <c r="F1301" s="174" t="s">
        <v>3100</v>
      </c>
      <c r="G1301" s="175">
        <v>42674</v>
      </c>
      <c r="H1301" s="171" t="s">
        <v>3097</v>
      </c>
      <c r="I1301" s="176">
        <v>2017</v>
      </c>
      <c r="J1301" s="174" t="s">
        <v>3101</v>
      </c>
      <c r="K1301" s="174" t="s">
        <v>16</v>
      </c>
      <c r="L1301" s="177">
        <v>650000</v>
      </c>
    </row>
    <row r="1302" spans="1:12" s="158" customFormat="1" ht="21.75" customHeight="1" x14ac:dyDescent="0.25">
      <c r="A1302" s="169" t="s">
        <v>250</v>
      </c>
      <c r="B1302" s="174" t="s">
        <v>71</v>
      </c>
      <c r="C1302" s="174" t="s">
        <v>3094</v>
      </c>
      <c r="D1302" s="171" t="s">
        <v>3102</v>
      </c>
      <c r="E1302" s="171" t="s">
        <v>2943</v>
      </c>
      <c r="F1302" s="174" t="s">
        <v>3103</v>
      </c>
      <c r="G1302" s="175">
        <v>42674</v>
      </c>
      <c r="H1302" s="171" t="s">
        <v>3097</v>
      </c>
      <c r="I1302" s="176">
        <v>2017</v>
      </c>
      <c r="J1302" s="174" t="s">
        <v>3104</v>
      </c>
      <c r="K1302" s="174" t="s">
        <v>16</v>
      </c>
      <c r="L1302" s="177">
        <v>650000</v>
      </c>
    </row>
    <row r="1303" spans="1:12" s="158" customFormat="1" ht="21.75" customHeight="1" x14ac:dyDescent="0.25">
      <c r="A1303" s="169" t="s">
        <v>250</v>
      </c>
      <c r="B1303" s="174" t="s">
        <v>71</v>
      </c>
      <c r="C1303" s="174" t="s">
        <v>3094</v>
      </c>
      <c r="D1303" s="171" t="s">
        <v>3105</v>
      </c>
      <c r="E1303" s="171" t="s">
        <v>2943</v>
      </c>
      <c r="F1303" s="174" t="s">
        <v>3106</v>
      </c>
      <c r="G1303" s="175">
        <v>42674</v>
      </c>
      <c r="H1303" s="171" t="s">
        <v>3097</v>
      </c>
      <c r="I1303" s="176">
        <v>2017</v>
      </c>
      <c r="J1303" s="174" t="s">
        <v>3107</v>
      </c>
      <c r="K1303" s="174" t="s">
        <v>16</v>
      </c>
      <c r="L1303" s="177">
        <v>650000</v>
      </c>
    </row>
    <row r="1304" spans="1:12" s="158" customFormat="1" ht="21.75" customHeight="1" x14ac:dyDescent="0.25">
      <c r="A1304" s="169" t="s">
        <v>250</v>
      </c>
      <c r="B1304" s="174" t="s">
        <v>71</v>
      </c>
      <c r="C1304" s="174" t="s">
        <v>3094</v>
      </c>
      <c r="D1304" s="171" t="s">
        <v>2235</v>
      </c>
      <c r="E1304" s="171" t="s">
        <v>2943</v>
      </c>
      <c r="F1304" s="174" t="s">
        <v>3108</v>
      </c>
      <c r="G1304" s="175">
        <v>42674</v>
      </c>
      <c r="H1304" s="171" t="s">
        <v>3097</v>
      </c>
      <c r="I1304" s="176">
        <v>2017</v>
      </c>
      <c r="J1304" s="174" t="s">
        <v>3109</v>
      </c>
      <c r="K1304" s="174" t="s">
        <v>16</v>
      </c>
      <c r="L1304" s="177">
        <v>650000</v>
      </c>
    </row>
    <row r="1305" spans="1:12" s="158" customFormat="1" ht="21.75" customHeight="1" x14ac:dyDescent="0.25">
      <c r="A1305" s="169" t="s">
        <v>250</v>
      </c>
      <c r="B1305" s="174" t="s">
        <v>71</v>
      </c>
      <c r="C1305" s="174" t="s">
        <v>3094</v>
      </c>
      <c r="D1305" s="171" t="s">
        <v>3110</v>
      </c>
      <c r="E1305" s="171" t="s">
        <v>2943</v>
      </c>
      <c r="F1305" s="174" t="s">
        <v>3111</v>
      </c>
      <c r="G1305" s="175">
        <v>42674</v>
      </c>
      <c r="H1305" s="171" t="s">
        <v>3097</v>
      </c>
      <c r="I1305" s="176">
        <v>2017</v>
      </c>
      <c r="J1305" s="174" t="s">
        <v>3112</v>
      </c>
      <c r="K1305" s="174" t="s">
        <v>16</v>
      </c>
      <c r="L1305" s="177">
        <v>650000</v>
      </c>
    </row>
    <row r="1306" spans="1:12" s="158" customFormat="1" ht="21.75" customHeight="1" x14ac:dyDescent="0.25">
      <c r="A1306" s="169" t="s">
        <v>250</v>
      </c>
      <c r="B1306" s="270" t="s">
        <v>35</v>
      </c>
      <c r="C1306" s="270" t="s">
        <v>36</v>
      </c>
      <c r="D1306" s="271" t="s">
        <v>3279</v>
      </c>
      <c r="E1306" s="271" t="s">
        <v>3157</v>
      </c>
      <c r="F1306" s="270" t="s">
        <v>3280</v>
      </c>
      <c r="G1306" s="272">
        <v>42851</v>
      </c>
      <c r="H1306" s="271" t="s">
        <v>3281</v>
      </c>
      <c r="I1306" s="271" t="s">
        <v>3282</v>
      </c>
      <c r="J1306" s="271" t="s">
        <v>3283</v>
      </c>
      <c r="K1306" s="271" t="s">
        <v>3199</v>
      </c>
      <c r="L1306" s="273">
        <v>4945.82</v>
      </c>
    </row>
    <row r="1307" spans="1:12" s="158" customFormat="1" ht="21.75" customHeight="1" x14ac:dyDescent="0.25">
      <c r="A1307" s="169" t="s">
        <v>250</v>
      </c>
      <c r="B1307" s="270" t="s">
        <v>35</v>
      </c>
      <c r="C1307" s="270" t="s">
        <v>971</v>
      </c>
      <c r="D1307" s="271" t="s">
        <v>3284</v>
      </c>
      <c r="E1307" s="271" t="s">
        <v>3157</v>
      </c>
      <c r="F1307" s="270" t="s">
        <v>3285</v>
      </c>
      <c r="G1307" s="272">
        <v>42837</v>
      </c>
      <c r="H1307" s="271" t="s">
        <v>3286</v>
      </c>
      <c r="I1307" s="271" t="s">
        <v>3287</v>
      </c>
      <c r="J1307" s="271" t="s">
        <v>3288</v>
      </c>
      <c r="K1307" s="271" t="s">
        <v>3199</v>
      </c>
      <c r="L1307" s="273">
        <v>7367.84</v>
      </c>
    </row>
    <row r="1308" spans="1:12" s="158" customFormat="1" ht="21.75" customHeight="1" x14ac:dyDescent="0.25">
      <c r="A1308" s="169" t="s">
        <v>250</v>
      </c>
      <c r="B1308" s="270" t="s">
        <v>64</v>
      </c>
      <c r="C1308" s="270" t="s">
        <v>3289</v>
      </c>
      <c r="D1308" s="271" t="s">
        <v>3290</v>
      </c>
      <c r="E1308" s="271" t="s">
        <v>2943</v>
      </c>
      <c r="F1308" s="270" t="s">
        <v>3291</v>
      </c>
      <c r="G1308" s="272">
        <v>42822</v>
      </c>
      <c r="H1308" s="271" t="s">
        <v>3292</v>
      </c>
      <c r="I1308" s="271" t="s">
        <v>3293</v>
      </c>
      <c r="J1308" s="271" t="s">
        <v>3294</v>
      </c>
      <c r="K1308" s="271" t="s">
        <v>3199</v>
      </c>
      <c r="L1308" s="273">
        <v>8069.99</v>
      </c>
    </row>
    <row r="1309" spans="1:12" s="158" customFormat="1" ht="21.75" customHeight="1" x14ac:dyDescent="0.25">
      <c r="A1309" s="169" t="s">
        <v>250</v>
      </c>
      <c r="B1309" s="270" t="s">
        <v>64</v>
      </c>
      <c r="C1309" s="270" t="s">
        <v>3289</v>
      </c>
      <c r="D1309" s="271" t="s">
        <v>3295</v>
      </c>
      <c r="E1309" s="271" t="s">
        <v>2943</v>
      </c>
      <c r="F1309" s="270" t="s">
        <v>3291</v>
      </c>
      <c r="G1309" s="272">
        <v>42822</v>
      </c>
      <c r="H1309" s="271" t="s">
        <v>3292</v>
      </c>
      <c r="I1309" s="271" t="s">
        <v>3293</v>
      </c>
      <c r="J1309" s="271" t="s">
        <v>3296</v>
      </c>
      <c r="K1309" s="271" t="s">
        <v>3199</v>
      </c>
      <c r="L1309" s="273">
        <v>8069.99</v>
      </c>
    </row>
    <row r="1310" spans="1:12" s="158" customFormat="1" ht="21.75" customHeight="1" x14ac:dyDescent="0.25">
      <c r="A1310" s="169" t="s">
        <v>250</v>
      </c>
      <c r="B1310" s="270" t="s">
        <v>64</v>
      </c>
      <c r="C1310" s="270" t="s">
        <v>3289</v>
      </c>
      <c r="D1310" s="271" t="s">
        <v>3297</v>
      </c>
      <c r="E1310" s="271" t="s">
        <v>2943</v>
      </c>
      <c r="F1310" s="270" t="s">
        <v>3291</v>
      </c>
      <c r="G1310" s="272">
        <v>42822</v>
      </c>
      <c r="H1310" s="271" t="s">
        <v>3292</v>
      </c>
      <c r="I1310" s="271" t="s">
        <v>3293</v>
      </c>
      <c r="J1310" s="271" t="s">
        <v>3298</v>
      </c>
      <c r="K1310" s="271" t="s">
        <v>3199</v>
      </c>
      <c r="L1310" s="273">
        <v>8069.99</v>
      </c>
    </row>
    <row r="1311" spans="1:12" s="158" customFormat="1" ht="21.75" customHeight="1" x14ac:dyDescent="0.25">
      <c r="A1311" s="169" t="s">
        <v>250</v>
      </c>
      <c r="B1311" s="270" t="s">
        <v>64</v>
      </c>
      <c r="C1311" s="270" t="s">
        <v>3289</v>
      </c>
      <c r="D1311" s="271" t="s">
        <v>3299</v>
      </c>
      <c r="E1311" s="271" t="s">
        <v>2943</v>
      </c>
      <c r="F1311" s="270" t="s">
        <v>3291</v>
      </c>
      <c r="G1311" s="272">
        <v>42822</v>
      </c>
      <c r="H1311" s="271" t="s">
        <v>3292</v>
      </c>
      <c r="I1311" s="271" t="s">
        <v>3293</v>
      </c>
      <c r="J1311" s="271" t="s">
        <v>3300</v>
      </c>
      <c r="K1311" s="271" t="s">
        <v>3199</v>
      </c>
      <c r="L1311" s="273">
        <v>8069.99</v>
      </c>
    </row>
    <row r="1312" spans="1:12" s="158" customFormat="1" ht="21.75" customHeight="1" x14ac:dyDescent="0.25">
      <c r="A1312" s="169" t="s">
        <v>250</v>
      </c>
      <c r="B1312" s="270" t="s">
        <v>64</v>
      </c>
      <c r="C1312" s="270" t="s">
        <v>3289</v>
      </c>
      <c r="D1312" s="271" t="s">
        <v>3301</v>
      </c>
      <c r="E1312" s="271" t="s">
        <v>2943</v>
      </c>
      <c r="F1312" s="270" t="s">
        <v>3291</v>
      </c>
      <c r="G1312" s="272">
        <v>42822</v>
      </c>
      <c r="H1312" s="271" t="s">
        <v>3292</v>
      </c>
      <c r="I1312" s="271" t="s">
        <v>3293</v>
      </c>
      <c r="J1312" s="271" t="s">
        <v>3302</v>
      </c>
      <c r="K1312" s="271" t="s">
        <v>3199</v>
      </c>
      <c r="L1312" s="273">
        <v>8069.99</v>
      </c>
    </row>
    <row r="1313" spans="1:12" s="158" customFormat="1" ht="21.75" customHeight="1" x14ac:dyDescent="0.25">
      <c r="A1313" s="169" t="s">
        <v>250</v>
      </c>
      <c r="B1313" s="270" t="s">
        <v>64</v>
      </c>
      <c r="C1313" s="270" t="s">
        <v>3289</v>
      </c>
      <c r="D1313" s="271" t="s">
        <v>3303</v>
      </c>
      <c r="E1313" s="271" t="s">
        <v>2943</v>
      </c>
      <c r="F1313" s="270" t="s">
        <v>3291</v>
      </c>
      <c r="G1313" s="272">
        <v>42822</v>
      </c>
      <c r="H1313" s="271" t="s">
        <v>3292</v>
      </c>
      <c r="I1313" s="271" t="s">
        <v>3293</v>
      </c>
      <c r="J1313" s="271" t="s">
        <v>3304</v>
      </c>
      <c r="K1313" s="271" t="s">
        <v>3199</v>
      </c>
      <c r="L1313" s="273">
        <v>8069.99</v>
      </c>
    </row>
    <row r="1314" spans="1:12" s="158" customFormat="1" ht="21.75" customHeight="1" x14ac:dyDescent="0.25">
      <c r="A1314" s="169" t="s">
        <v>250</v>
      </c>
      <c r="B1314" s="270" t="s">
        <v>64</v>
      </c>
      <c r="C1314" s="270" t="s">
        <v>3289</v>
      </c>
      <c r="D1314" s="271" t="s">
        <v>3305</v>
      </c>
      <c r="E1314" s="271" t="s">
        <v>2943</v>
      </c>
      <c r="F1314" s="270" t="s">
        <v>3291</v>
      </c>
      <c r="G1314" s="272">
        <v>42822</v>
      </c>
      <c r="H1314" s="271" t="s">
        <v>3292</v>
      </c>
      <c r="I1314" s="271" t="s">
        <v>3293</v>
      </c>
      <c r="J1314" s="271" t="s">
        <v>3306</v>
      </c>
      <c r="K1314" s="271" t="s">
        <v>3199</v>
      </c>
      <c r="L1314" s="273">
        <v>8069.99</v>
      </c>
    </row>
    <row r="1315" spans="1:12" s="158" customFormat="1" ht="21.75" customHeight="1" x14ac:dyDescent="0.25">
      <c r="A1315" s="169" t="s">
        <v>250</v>
      </c>
      <c r="B1315" s="270" t="s">
        <v>64</v>
      </c>
      <c r="C1315" s="270" t="s">
        <v>3289</v>
      </c>
      <c r="D1315" s="271" t="s">
        <v>3307</v>
      </c>
      <c r="E1315" s="271" t="s">
        <v>2943</v>
      </c>
      <c r="F1315" s="270" t="s">
        <v>3291</v>
      </c>
      <c r="G1315" s="272">
        <v>42822</v>
      </c>
      <c r="H1315" s="271" t="s">
        <v>3292</v>
      </c>
      <c r="I1315" s="271" t="s">
        <v>3293</v>
      </c>
      <c r="J1315" s="271" t="s">
        <v>3308</v>
      </c>
      <c r="K1315" s="271" t="s">
        <v>3199</v>
      </c>
      <c r="L1315" s="273">
        <v>8069.99</v>
      </c>
    </row>
    <row r="1316" spans="1:12" s="158" customFormat="1" ht="21.75" customHeight="1" x14ac:dyDescent="0.25">
      <c r="A1316" s="169" t="s">
        <v>250</v>
      </c>
      <c r="B1316" s="270" t="s">
        <v>64</v>
      </c>
      <c r="C1316" s="270" t="s">
        <v>3289</v>
      </c>
      <c r="D1316" s="271" t="s">
        <v>3309</v>
      </c>
      <c r="E1316" s="271" t="s">
        <v>2943</v>
      </c>
      <c r="F1316" s="270" t="s">
        <v>3291</v>
      </c>
      <c r="G1316" s="272">
        <v>42822</v>
      </c>
      <c r="H1316" s="271" t="s">
        <v>3292</v>
      </c>
      <c r="I1316" s="271" t="s">
        <v>3293</v>
      </c>
      <c r="J1316" s="271" t="s">
        <v>3310</v>
      </c>
      <c r="K1316" s="271" t="s">
        <v>3199</v>
      </c>
      <c r="L1316" s="273">
        <v>8069.99</v>
      </c>
    </row>
    <row r="1317" spans="1:12" s="158" customFormat="1" ht="21.75" customHeight="1" x14ac:dyDescent="0.25">
      <c r="A1317" s="169" t="s">
        <v>250</v>
      </c>
      <c r="B1317" s="270" t="s">
        <v>64</v>
      </c>
      <c r="C1317" s="270" t="s">
        <v>3289</v>
      </c>
      <c r="D1317" s="271" t="s">
        <v>3311</v>
      </c>
      <c r="E1317" s="271" t="s">
        <v>2943</v>
      </c>
      <c r="F1317" s="270" t="s">
        <v>3291</v>
      </c>
      <c r="G1317" s="272">
        <v>42822</v>
      </c>
      <c r="H1317" s="271" t="s">
        <v>3292</v>
      </c>
      <c r="I1317" s="271" t="s">
        <v>3293</v>
      </c>
      <c r="J1317" s="271" t="s">
        <v>3312</v>
      </c>
      <c r="K1317" s="271" t="s">
        <v>3199</v>
      </c>
      <c r="L1317" s="273">
        <v>8069.99</v>
      </c>
    </row>
    <row r="1318" spans="1:12" s="158" customFormat="1" ht="21.75" customHeight="1" x14ac:dyDescent="0.25">
      <c r="A1318" s="169" t="s">
        <v>250</v>
      </c>
      <c r="B1318" s="270" t="s">
        <v>64</v>
      </c>
      <c r="C1318" s="270" t="s">
        <v>3289</v>
      </c>
      <c r="D1318" s="271" t="s">
        <v>3313</v>
      </c>
      <c r="E1318" s="271" t="s">
        <v>2943</v>
      </c>
      <c r="F1318" s="270" t="s">
        <v>3291</v>
      </c>
      <c r="G1318" s="272">
        <v>42822</v>
      </c>
      <c r="H1318" s="271" t="s">
        <v>3292</v>
      </c>
      <c r="I1318" s="271" t="s">
        <v>3293</v>
      </c>
      <c r="J1318" s="271" t="s">
        <v>3314</v>
      </c>
      <c r="K1318" s="271" t="s">
        <v>3199</v>
      </c>
      <c r="L1318" s="273">
        <v>8069.99</v>
      </c>
    </row>
    <row r="1319" spans="1:12" s="158" customFormat="1" ht="21.75" customHeight="1" x14ac:dyDescent="0.25">
      <c r="A1319" s="169" t="s">
        <v>250</v>
      </c>
      <c r="B1319" s="270" t="s">
        <v>64</v>
      </c>
      <c r="C1319" s="270" t="s">
        <v>3289</v>
      </c>
      <c r="D1319" s="271" t="s">
        <v>3315</v>
      </c>
      <c r="E1319" s="271" t="s">
        <v>2943</v>
      </c>
      <c r="F1319" s="270" t="s">
        <v>3291</v>
      </c>
      <c r="G1319" s="272">
        <v>42822</v>
      </c>
      <c r="H1319" s="271" t="s">
        <v>3292</v>
      </c>
      <c r="I1319" s="271" t="s">
        <v>3293</v>
      </c>
      <c r="J1319" s="271" t="s">
        <v>3316</v>
      </c>
      <c r="K1319" s="271" t="s">
        <v>3199</v>
      </c>
      <c r="L1319" s="273">
        <v>8069.99</v>
      </c>
    </row>
    <row r="1320" spans="1:12" s="158" customFormat="1" ht="21.75" customHeight="1" x14ac:dyDescent="0.25">
      <c r="A1320" s="169" t="s">
        <v>250</v>
      </c>
      <c r="B1320" s="270" t="s">
        <v>64</v>
      </c>
      <c r="C1320" s="270" t="s">
        <v>3289</v>
      </c>
      <c r="D1320" s="271" t="s">
        <v>3317</v>
      </c>
      <c r="E1320" s="271" t="s">
        <v>2943</v>
      </c>
      <c r="F1320" s="270" t="s">
        <v>3291</v>
      </c>
      <c r="G1320" s="272">
        <v>42822</v>
      </c>
      <c r="H1320" s="271" t="s">
        <v>3292</v>
      </c>
      <c r="I1320" s="271" t="s">
        <v>3293</v>
      </c>
      <c r="J1320" s="271" t="s">
        <v>3318</v>
      </c>
      <c r="K1320" s="271" t="s">
        <v>3199</v>
      </c>
      <c r="L1320" s="273">
        <v>8069.99</v>
      </c>
    </row>
    <row r="1321" spans="1:12" s="158" customFormat="1" ht="21.75" customHeight="1" x14ac:dyDescent="0.25">
      <c r="A1321" s="169" t="s">
        <v>250</v>
      </c>
      <c r="B1321" s="270" t="s">
        <v>64</v>
      </c>
      <c r="C1321" s="270" t="s">
        <v>3289</v>
      </c>
      <c r="D1321" s="271" t="s">
        <v>3319</v>
      </c>
      <c r="E1321" s="271" t="s">
        <v>2943</v>
      </c>
      <c r="F1321" s="270" t="s">
        <v>3291</v>
      </c>
      <c r="G1321" s="272">
        <v>42822</v>
      </c>
      <c r="H1321" s="271" t="s">
        <v>3292</v>
      </c>
      <c r="I1321" s="271" t="s">
        <v>3293</v>
      </c>
      <c r="J1321" s="271" t="s">
        <v>3320</v>
      </c>
      <c r="K1321" s="271" t="s">
        <v>3199</v>
      </c>
      <c r="L1321" s="273">
        <v>8069.99</v>
      </c>
    </row>
    <row r="1322" spans="1:12" s="158" customFormat="1" ht="21.75" customHeight="1" x14ac:dyDescent="0.25">
      <c r="A1322" s="169" t="s">
        <v>250</v>
      </c>
      <c r="B1322" s="270" t="s">
        <v>64</v>
      </c>
      <c r="C1322" s="270" t="s">
        <v>3289</v>
      </c>
      <c r="D1322" s="271" t="s">
        <v>3321</v>
      </c>
      <c r="E1322" s="271" t="s">
        <v>2943</v>
      </c>
      <c r="F1322" s="270" t="s">
        <v>3291</v>
      </c>
      <c r="G1322" s="272">
        <v>42822</v>
      </c>
      <c r="H1322" s="271" t="s">
        <v>3292</v>
      </c>
      <c r="I1322" s="271" t="s">
        <v>3293</v>
      </c>
      <c r="J1322" s="271" t="s">
        <v>3322</v>
      </c>
      <c r="K1322" s="271" t="s">
        <v>3199</v>
      </c>
      <c r="L1322" s="273">
        <v>8069.99</v>
      </c>
    </row>
    <row r="1323" spans="1:12" s="158" customFormat="1" ht="21.75" customHeight="1" x14ac:dyDescent="0.25">
      <c r="A1323" s="169" t="s">
        <v>250</v>
      </c>
      <c r="B1323" s="270" t="s">
        <v>64</v>
      </c>
      <c r="C1323" s="270" t="s">
        <v>3289</v>
      </c>
      <c r="D1323" s="271" t="s">
        <v>3323</v>
      </c>
      <c r="E1323" s="271" t="s">
        <v>2943</v>
      </c>
      <c r="F1323" s="270" t="s">
        <v>3291</v>
      </c>
      <c r="G1323" s="272">
        <v>42822</v>
      </c>
      <c r="H1323" s="271" t="s">
        <v>3292</v>
      </c>
      <c r="I1323" s="271" t="s">
        <v>3293</v>
      </c>
      <c r="J1323" s="271" t="s">
        <v>3324</v>
      </c>
      <c r="K1323" s="271" t="s">
        <v>3199</v>
      </c>
      <c r="L1323" s="273">
        <v>8069.99</v>
      </c>
    </row>
    <row r="1324" spans="1:12" s="158" customFormat="1" ht="21.75" customHeight="1" x14ac:dyDescent="0.25">
      <c r="A1324" s="169" t="s">
        <v>250</v>
      </c>
      <c r="B1324" s="270" t="s">
        <v>64</v>
      </c>
      <c r="C1324" s="270" t="s">
        <v>3289</v>
      </c>
      <c r="D1324" s="271" t="s">
        <v>3325</v>
      </c>
      <c r="E1324" s="271" t="s">
        <v>2943</v>
      </c>
      <c r="F1324" s="270" t="s">
        <v>3291</v>
      </c>
      <c r="G1324" s="272">
        <v>42822</v>
      </c>
      <c r="H1324" s="271" t="s">
        <v>3292</v>
      </c>
      <c r="I1324" s="271" t="s">
        <v>3293</v>
      </c>
      <c r="J1324" s="271" t="s">
        <v>3326</v>
      </c>
      <c r="K1324" s="271" t="s">
        <v>3199</v>
      </c>
      <c r="L1324" s="273">
        <v>8069.99</v>
      </c>
    </row>
    <row r="1325" spans="1:12" s="158" customFormat="1" ht="21.75" customHeight="1" x14ac:dyDescent="0.25">
      <c r="A1325" s="169" t="s">
        <v>250</v>
      </c>
      <c r="B1325" s="270" t="s">
        <v>64</v>
      </c>
      <c r="C1325" s="270" t="s">
        <v>3289</v>
      </c>
      <c r="D1325" s="271" t="s">
        <v>3327</v>
      </c>
      <c r="E1325" s="271" t="s">
        <v>2943</v>
      </c>
      <c r="F1325" s="270" t="s">
        <v>3291</v>
      </c>
      <c r="G1325" s="272">
        <v>42822</v>
      </c>
      <c r="H1325" s="271" t="s">
        <v>3292</v>
      </c>
      <c r="I1325" s="271" t="s">
        <v>3293</v>
      </c>
      <c r="J1325" s="271" t="s">
        <v>3328</v>
      </c>
      <c r="K1325" s="271" t="s">
        <v>3199</v>
      </c>
      <c r="L1325" s="273">
        <v>8069.99</v>
      </c>
    </row>
    <row r="1326" spans="1:12" s="158" customFormat="1" ht="21.75" customHeight="1" x14ac:dyDescent="0.25">
      <c r="A1326" s="169" t="s">
        <v>250</v>
      </c>
      <c r="B1326" s="270" t="s">
        <v>64</v>
      </c>
      <c r="C1326" s="270" t="s">
        <v>3289</v>
      </c>
      <c r="D1326" s="271" t="s">
        <v>3329</v>
      </c>
      <c r="E1326" s="271" t="s">
        <v>2943</v>
      </c>
      <c r="F1326" s="270" t="s">
        <v>3291</v>
      </c>
      <c r="G1326" s="272">
        <v>42822</v>
      </c>
      <c r="H1326" s="271" t="s">
        <v>3292</v>
      </c>
      <c r="I1326" s="271" t="s">
        <v>3293</v>
      </c>
      <c r="J1326" s="271" t="s">
        <v>3330</v>
      </c>
      <c r="K1326" s="271" t="s">
        <v>3199</v>
      </c>
      <c r="L1326" s="273">
        <v>8069.99</v>
      </c>
    </row>
    <row r="1327" spans="1:12" s="158" customFormat="1" ht="21.75" customHeight="1" x14ac:dyDescent="0.25">
      <c r="A1327" s="169" t="s">
        <v>250</v>
      </c>
      <c r="B1327" s="270" t="s">
        <v>64</v>
      </c>
      <c r="C1327" s="270" t="s">
        <v>3289</v>
      </c>
      <c r="D1327" s="271" t="s">
        <v>3331</v>
      </c>
      <c r="E1327" s="271" t="s">
        <v>2943</v>
      </c>
      <c r="F1327" s="270" t="s">
        <v>3291</v>
      </c>
      <c r="G1327" s="272">
        <v>42822</v>
      </c>
      <c r="H1327" s="271" t="s">
        <v>3292</v>
      </c>
      <c r="I1327" s="271" t="s">
        <v>3293</v>
      </c>
      <c r="J1327" s="271" t="s">
        <v>3332</v>
      </c>
      <c r="K1327" s="271" t="s">
        <v>3199</v>
      </c>
      <c r="L1327" s="273">
        <v>8069.99</v>
      </c>
    </row>
    <row r="1328" spans="1:12" s="158" customFormat="1" ht="21.75" customHeight="1" x14ac:dyDescent="0.25">
      <c r="A1328" s="169" t="s">
        <v>250</v>
      </c>
      <c r="B1328" s="270" t="s">
        <v>64</v>
      </c>
      <c r="C1328" s="270" t="s">
        <v>3289</v>
      </c>
      <c r="D1328" s="271" t="s">
        <v>3333</v>
      </c>
      <c r="E1328" s="271" t="s">
        <v>2943</v>
      </c>
      <c r="F1328" s="270" t="s">
        <v>3291</v>
      </c>
      <c r="G1328" s="272">
        <v>42822</v>
      </c>
      <c r="H1328" s="271" t="s">
        <v>3292</v>
      </c>
      <c r="I1328" s="271" t="s">
        <v>3293</v>
      </c>
      <c r="J1328" s="271" t="s">
        <v>3334</v>
      </c>
      <c r="K1328" s="271" t="s">
        <v>3199</v>
      </c>
      <c r="L1328" s="273">
        <v>8069.99</v>
      </c>
    </row>
    <row r="1329" spans="1:12" s="158" customFormat="1" ht="21.75" customHeight="1" x14ac:dyDescent="0.25">
      <c r="A1329" s="169" t="s">
        <v>250</v>
      </c>
      <c r="B1329" s="270" t="s">
        <v>64</v>
      </c>
      <c r="C1329" s="270" t="s">
        <v>3289</v>
      </c>
      <c r="D1329" s="271" t="s">
        <v>3335</v>
      </c>
      <c r="E1329" s="271" t="s">
        <v>2943</v>
      </c>
      <c r="F1329" s="270" t="s">
        <v>3291</v>
      </c>
      <c r="G1329" s="272">
        <v>42822</v>
      </c>
      <c r="H1329" s="271" t="s">
        <v>3292</v>
      </c>
      <c r="I1329" s="271" t="s">
        <v>3293</v>
      </c>
      <c r="J1329" s="271" t="s">
        <v>3336</v>
      </c>
      <c r="K1329" s="271" t="s">
        <v>3199</v>
      </c>
      <c r="L1329" s="273">
        <v>8069.99</v>
      </c>
    </row>
    <row r="1330" spans="1:12" s="158" customFormat="1" ht="21.75" customHeight="1" x14ac:dyDescent="0.25">
      <c r="A1330" s="169" t="s">
        <v>250</v>
      </c>
      <c r="B1330" s="270" t="s">
        <v>64</v>
      </c>
      <c r="C1330" s="270" t="s">
        <v>3289</v>
      </c>
      <c r="D1330" s="271" t="s">
        <v>3337</v>
      </c>
      <c r="E1330" s="271" t="s">
        <v>2943</v>
      </c>
      <c r="F1330" s="270" t="s">
        <v>3291</v>
      </c>
      <c r="G1330" s="272">
        <v>42822</v>
      </c>
      <c r="H1330" s="271" t="s">
        <v>3292</v>
      </c>
      <c r="I1330" s="271" t="s">
        <v>3293</v>
      </c>
      <c r="J1330" s="271" t="s">
        <v>3338</v>
      </c>
      <c r="K1330" s="271" t="s">
        <v>3199</v>
      </c>
      <c r="L1330" s="273">
        <v>8069.99</v>
      </c>
    </row>
    <row r="1331" spans="1:12" s="158" customFormat="1" ht="21.75" customHeight="1" x14ac:dyDescent="0.25">
      <c r="A1331" s="169" t="s">
        <v>250</v>
      </c>
      <c r="B1331" s="270" t="s">
        <v>64</v>
      </c>
      <c r="C1331" s="270" t="s">
        <v>3289</v>
      </c>
      <c r="D1331" s="271" t="s">
        <v>3339</v>
      </c>
      <c r="E1331" s="271" t="s">
        <v>2943</v>
      </c>
      <c r="F1331" s="270" t="s">
        <v>3291</v>
      </c>
      <c r="G1331" s="272">
        <v>42822</v>
      </c>
      <c r="H1331" s="271" t="s">
        <v>3292</v>
      </c>
      <c r="I1331" s="271" t="s">
        <v>3293</v>
      </c>
      <c r="J1331" s="271" t="s">
        <v>3340</v>
      </c>
      <c r="K1331" s="271" t="s">
        <v>3199</v>
      </c>
      <c r="L1331" s="273">
        <v>8069.99</v>
      </c>
    </row>
    <row r="1332" spans="1:12" s="158" customFormat="1" ht="21.75" customHeight="1" x14ac:dyDescent="0.25">
      <c r="A1332" s="169" t="s">
        <v>250</v>
      </c>
      <c r="B1332" s="270" t="s">
        <v>64</v>
      </c>
      <c r="C1332" s="270" t="s">
        <v>3289</v>
      </c>
      <c r="D1332" s="271" t="s">
        <v>3341</v>
      </c>
      <c r="E1332" s="271" t="s">
        <v>2943</v>
      </c>
      <c r="F1332" s="270" t="s">
        <v>3291</v>
      </c>
      <c r="G1332" s="272">
        <v>42822</v>
      </c>
      <c r="H1332" s="271" t="s">
        <v>3292</v>
      </c>
      <c r="I1332" s="271" t="s">
        <v>3293</v>
      </c>
      <c r="J1332" s="271" t="s">
        <v>3342</v>
      </c>
      <c r="K1332" s="271" t="s">
        <v>3199</v>
      </c>
      <c r="L1332" s="273">
        <v>8069.99</v>
      </c>
    </row>
    <row r="1333" spans="1:12" s="158" customFormat="1" ht="21.75" customHeight="1" x14ac:dyDescent="0.25">
      <c r="A1333" s="169" t="s">
        <v>250</v>
      </c>
      <c r="B1333" s="270" t="s">
        <v>64</v>
      </c>
      <c r="C1333" s="270" t="s">
        <v>3289</v>
      </c>
      <c r="D1333" s="271" t="s">
        <v>3343</v>
      </c>
      <c r="E1333" s="271" t="s">
        <v>2943</v>
      </c>
      <c r="F1333" s="270" t="s">
        <v>3291</v>
      </c>
      <c r="G1333" s="272">
        <v>42822</v>
      </c>
      <c r="H1333" s="271" t="s">
        <v>3292</v>
      </c>
      <c r="I1333" s="271" t="s">
        <v>3293</v>
      </c>
      <c r="J1333" s="271" t="s">
        <v>3344</v>
      </c>
      <c r="K1333" s="271" t="s">
        <v>3199</v>
      </c>
      <c r="L1333" s="273">
        <v>8069.99</v>
      </c>
    </row>
    <row r="1334" spans="1:12" s="158" customFormat="1" ht="21.75" customHeight="1" x14ac:dyDescent="0.25">
      <c r="A1334" s="169" t="s">
        <v>250</v>
      </c>
      <c r="B1334" s="270" t="s">
        <v>64</v>
      </c>
      <c r="C1334" s="270" t="s">
        <v>3289</v>
      </c>
      <c r="D1334" s="271" t="s">
        <v>3345</v>
      </c>
      <c r="E1334" s="271" t="s">
        <v>2943</v>
      </c>
      <c r="F1334" s="270" t="s">
        <v>3291</v>
      </c>
      <c r="G1334" s="272">
        <v>42822</v>
      </c>
      <c r="H1334" s="271" t="s">
        <v>3292</v>
      </c>
      <c r="I1334" s="271" t="s">
        <v>3293</v>
      </c>
      <c r="J1334" s="271" t="s">
        <v>3346</v>
      </c>
      <c r="K1334" s="271" t="s">
        <v>3199</v>
      </c>
      <c r="L1334" s="273">
        <v>8069.99</v>
      </c>
    </row>
    <row r="1335" spans="1:12" s="158" customFormat="1" ht="21.75" customHeight="1" x14ac:dyDescent="0.25">
      <c r="A1335" s="169" t="s">
        <v>250</v>
      </c>
      <c r="B1335" s="270" t="s">
        <v>64</v>
      </c>
      <c r="C1335" s="270" t="s">
        <v>3289</v>
      </c>
      <c r="D1335" s="271" t="s">
        <v>3347</v>
      </c>
      <c r="E1335" s="271" t="s">
        <v>2943</v>
      </c>
      <c r="F1335" s="270" t="s">
        <v>3291</v>
      </c>
      <c r="G1335" s="272">
        <v>42822</v>
      </c>
      <c r="H1335" s="271" t="s">
        <v>3292</v>
      </c>
      <c r="I1335" s="271" t="s">
        <v>3293</v>
      </c>
      <c r="J1335" s="271" t="s">
        <v>3348</v>
      </c>
      <c r="K1335" s="271" t="s">
        <v>3199</v>
      </c>
      <c r="L1335" s="273">
        <v>8069.99</v>
      </c>
    </row>
    <row r="1336" spans="1:12" s="158" customFormat="1" ht="21.75" customHeight="1" x14ac:dyDescent="0.25">
      <c r="A1336" s="169" t="s">
        <v>250</v>
      </c>
      <c r="B1336" s="270" t="s">
        <v>64</v>
      </c>
      <c r="C1336" s="270" t="s">
        <v>3289</v>
      </c>
      <c r="D1336" s="271" t="s">
        <v>3349</v>
      </c>
      <c r="E1336" s="271" t="s">
        <v>2943</v>
      </c>
      <c r="F1336" s="270" t="s">
        <v>3291</v>
      </c>
      <c r="G1336" s="272">
        <v>42822</v>
      </c>
      <c r="H1336" s="271" t="s">
        <v>3292</v>
      </c>
      <c r="I1336" s="271" t="s">
        <v>3293</v>
      </c>
      <c r="J1336" s="271" t="s">
        <v>3350</v>
      </c>
      <c r="K1336" s="271" t="s">
        <v>3199</v>
      </c>
      <c r="L1336" s="273">
        <v>8069.99</v>
      </c>
    </row>
    <row r="1337" spans="1:12" s="158" customFormat="1" ht="21.75" customHeight="1" x14ac:dyDescent="0.25">
      <c r="A1337" s="169" t="s">
        <v>250</v>
      </c>
      <c r="B1337" s="270" t="s">
        <v>64</v>
      </c>
      <c r="C1337" s="270" t="s">
        <v>3289</v>
      </c>
      <c r="D1337" s="271" t="s">
        <v>3351</v>
      </c>
      <c r="E1337" s="271" t="s">
        <v>2943</v>
      </c>
      <c r="F1337" s="270" t="s">
        <v>3291</v>
      </c>
      <c r="G1337" s="272">
        <v>42822</v>
      </c>
      <c r="H1337" s="271" t="s">
        <v>3292</v>
      </c>
      <c r="I1337" s="271" t="s">
        <v>3293</v>
      </c>
      <c r="J1337" s="271" t="s">
        <v>3352</v>
      </c>
      <c r="K1337" s="271" t="s">
        <v>3199</v>
      </c>
      <c r="L1337" s="273">
        <v>8069.99</v>
      </c>
    </row>
    <row r="1338" spans="1:12" s="158" customFormat="1" ht="21.75" customHeight="1" x14ac:dyDescent="0.25">
      <c r="A1338" s="169" t="s">
        <v>250</v>
      </c>
      <c r="B1338" s="270" t="s">
        <v>64</v>
      </c>
      <c r="C1338" s="270" t="s">
        <v>3289</v>
      </c>
      <c r="D1338" s="271" t="s">
        <v>3353</v>
      </c>
      <c r="E1338" s="271" t="s">
        <v>2943</v>
      </c>
      <c r="F1338" s="270" t="s">
        <v>3291</v>
      </c>
      <c r="G1338" s="272">
        <v>42822</v>
      </c>
      <c r="H1338" s="271" t="s">
        <v>3292</v>
      </c>
      <c r="I1338" s="271" t="s">
        <v>3293</v>
      </c>
      <c r="J1338" s="271" t="s">
        <v>3354</v>
      </c>
      <c r="K1338" s="271" t="s">
        <v>3199</v>
      </c>
      <c r="L1338" s="273">
        <v>8069.99</v>
      </c>
    </row>
    <row r="1339" spans="1:12" s="158" customFormat="1" ht="21.75" customHeight="1" x14ac:dyDescent="0.25">
      <c r="A1339" s="169" t="s">
        <v>250</v>
      </c>
      <c r="B1339" s="270" t="s">
        <v>64</v>
      </c>
      <c r="C1339" s="270" t="s">
        <v>3289</v>
      </c>
      <c r="D1339" s="271" t="s">
        <v>3355</v>
      </c>
      <c r="E1339" s="271" t="s">
        <v>2943</v>
      </c>
      <c r="F1339" s="270" t="s">
        <v>3291</v>
      </c>
      <c r="G1339" s="272">
        <v>42822</v>
      </c>
      <c r="H1339" s="271" t="s">
        <v>3292</v>
      </c>
      <c r="I1339" s="271" t="s">
        <v>3293</v>
      </c>
      <c r="J1339" s="271" t="s">
        <v>3356</v>
      </c>
      <c r="K1339" s="271" t="s">
        <v>3199</v>
      </c>
      <c r="L1339" s="273">
        <v>8069.99</v>
      </c>
    </row>
    <row r="1340" spans="1:12" s="158" customFormat="1" ht="21.75" customHeight="1" x14ac:dyDescent="0.25">
      <c r="A1340" s="169" t="s">
        <v>250</v>
      </c>
      <c r="B1340" s="270" t="s">
        <v>64</v>
      </c>
      <c r="C1340" s="270" t="s">
        <v>3289</v>
      </c>
      <c r="D1340" s="271" t="s">
        <v>3357</v>
      </c>
      <c r="E1340" s="271" t="s">
        <v>2943</v>
      </c>
      <c r="F1340" s="270" t="s">
        <v>3291</v>
      </c>
      <c r="G1340" s="272">
        <v>42822</v>
      </c>
      <c r="H1340" s="271" t="s">
        <v>3292</v>
      </c>
      <c r="I1340" s="271" t="s">
        <v>3293</v>
      </c>
      <c r="J1340" s="271" t="s">
        <v>3358</v>
      </c>
      <c r="K1340" s="271" t="s">
        <v>3199</v>
      </c>
      <c r="L1340" s="273">
        <v>8069.99</v>
      </c>
    </row>
    <row r="1341" spans="1:12" s="158" customFormat="1" ht="21.75" customHeight="1" x14ac:dyDescent="0.25">
      <c r="A1341" s="169" t="s">
        <v>250</v>
      </c>
      <c r="B1341" s="270" t="s">
        <v>64</v>
      </c>
      <c r="C1341" s="270" t="s">
        <v>3289</v>
      </c>
      <c r="D1341" s="271" t="s">
        <v>3359</v>
      </c>
      <c r="E1341" s="271" t="s">
        <v>2943</v>
      </c>
      <c r="F1341" s="270" t="s">
        <v>3291</v>
      </c>
      <c r="G1341" s="272">
        <v>42822</v>
      </c>
      <c r="H1341" s="271" t="s">
        <v>3292</v>
      </c>
      <c r="I1341" s="271" t="s">
        <v>3293</v>
      </c>
      <c r="J1341" s="271" t="s">
        <v>3360</v>
      </c>
      <c r="K1341" s="271" t="s">
        <v>3199</v>
      </c>
      <c r="L1341" s="273">
        <v>8069.99</v>
      </c>
    </row>
    <row r="1342" spans="1:12" s="158" customFormat="1" ht="21.75" customHeight="1" x14ac:dyDescent="0.25">
      <c r="A1342" s="169" t="s">
        <v>250</v>
      </c>
      <c r="B1342" s="270" t="s">
        <v>64</v>
      </c>
      <c r="C1342" s="270" t="s">
        <v>3289</v>
      </c>
      <c r="D1342" s="271" t="s">
        <v>3361</v>
      </c>
      <c r="E1342" s="271" t="s">
        <v>2943</v>
      </c>
      <c r="F1342" s="270" t="s">
        <v>3291</v>
      </c>
      <c r="G1342" s="272">
        <v>42822</v>
      </c>
      <c r="H1342" s="271" t="s">
        <v>3292</v>
      </c>
      <c r="I1342" s="271" t="s">
        <v>3293</v>
      </c>
      <c r="J1342" s="271" t="s">
        <v>3362</v>
      </c>
      <c r="K1342" s="271" t="s">
        <v>3199</v>
      </c>
      <c r="L1342" s="273">
        <v>8069.99</v>
      </c>
    </row>
    <row r="1343" spans="1:12" s="158" customFormat="1" ht="21.75" customHeight="1" x14ac:dyDescent="0.25">
      <c r="A1343" s="169" t="s">
        <v>250</v>
      </c>
      <c r="B1343" s="270" t="s">
        <v>64</v>
      </c>
      <c r="C1343" s="270" t="s">
        <v>3289</v>
      </c>
      <c r="D1343" s="271" t="s">
        <v>3363</v>
      </c>
      <c r="E1343" s="271" t="s">
        <v>2943</v>
      </c>
      <c r="F1343" s="270" t="s">
        <v>3291</v>
      </c>
      <c r="G1343" s="272">
        <v>42822</v>
      </c>
      <c r="H1343" s="271" t="s">
        <v>3292</v>
      </c>
      <c r="I1343" s="271" t="s">
        <v>3293</v>
      </c>
      <c r="J1343" s="271" t="s">
        <v>3364</v>
      </c>
      <c r="K1343" s="271" t="s">
        <v>3199</v>
      </c>
      <c r="L1343" s="273">
        <v>8069.99</v>
      </c>
    </row>
    <row r="1344" spans="1:12" s="158" customFormat="1" ht="21.75" customHeight="1" x14ac:dyDescent="0.25">
      <c r="A1344" s="169" t="s">
        <v>250</v>
      </c>
      <c r="B1344" s="270" t="s">
        <v>64</v>
      </c>
      <c r="C1344" s="270" t="s">
        <v>3289</v>
      </c>
      <c r="D1344" s="271" t="s">
        <v>3365</v>
      </c>
      <c r="E1344" s="271" t="s">
        <v>2943</v>
      </c>
      <c r="F1344" s="270" t="s">
        <v>3291</v>
      </c>
      <c r="G1344" s="272">
        <v>42822</v>
      </c>
      <c r="H1344" s="271" t="s">
        <v>3292</v>
      </c>
      <c r="I1344" s="271" t="s">
        <v>3293</v>
      </c>
      <c r="J1344" s="271" t="s">
        <v>3366</v>
      </c>
      <c r="K1344" s="271" t="s">
        <v>3199</v>
      </c>
      <c r="L1344" s="273">
        <v>8069.99</v>
      </c>
    </row>
    <row r="1345" spans="1:12" s="158" customFormat="1" ht="21.75" customHeight="1" x14ac:dyDescent="0.25">
      <c r="A1345" s="169" t="s">
        <v>250</v>
      </c>
      <c r="B1345" s="270" t="s">
        <v>64</v>
      </c>
      <c r="C1345" s="270" t="s">
        <v>3289</v>
      </c>
      <c r="D1345" s="271" t="s">
        <v>3367</v>
      </c>
      <c r="E1345" s="271" t="s">
        <v>2943</v>
      </c>
      <c r="F1345" s="270" t="s">
        <v>3291</v>
      </c>
      <c r="G1345" s="272">
        <v>42822</v>
      </c>
      <c r="H1345" s="271" t="s">
        <v>3292</v>
      </c>
      <c r="I1345" s="271" t="s">
        <v>3293</v>
      </c>
      <c r="J1345" s="271" t="s">
        <v>3368</v>
      </c>
      <c r="K1345" s="271" t="s">
        <v>3199</v>
      </c>
      <c r="L1345" s="273">
        <v>8069.99</v>
      </c>
    </row>
    <row r="1346" spans="1:12" s="153" customFormat="1" ht="21.75" customHeight="1" x14ac:dyDescent="0.2">
      <c r="A1346" s="169" t="s">
        <v>250</v>
      </c>
      <c r="B1346" s="270" t="s">
        <v>64</v>
      </c>
      <c r="C1346" s="270" t="s">
        <v>3289</v>
      </c>
      <c r="D1346" s="271" t="s">
        <v>3369</v>
      </c>
      <c r="E1346" s="271" t="s">
        <v>2943</v>
      </c>
      <c r="F1346" s="270" t="s">
        <v>3291</v>
      </c>
      <c r="G1346" s="272">
        <v>42822</v>
      </c>
      <c r="H1346" s="271" t="s">
        <v>3292</v>
      </c>
      <c r="I1346" s="271" t="s">
        <v>3293</v>
      </c>
      <c r="J1346" s="271" t="s">
        <v>3370</v>
      </c>
      <c r="K1346" s="271" t="s">
        <v>3199</v>
      </c>
      <c r="L1346" s="273">
        <v>8069.99</v>
      </c>
    </row>
    <row r="1347" spans="1:12" s="153" customFormat="1" ht="21.75" customHeight="1" x14ac:dyDescent="0.2">
      <c r="A1347" s="169" t="s">
        <v>250</v>
      </c>
      <c r="B1347" s="270" t="s">
        <v>64</v>
      </c>
      <c r="C1347" s="270" t="s">
        <v>3289</v>
      </c>
      <c r="D1347" s="271" t="s">
        <v>3371</v>
      </c>
      <c r="E1347" s="271" t="s">
        <v>2943</v>
      </c>
      <c r="F1347" s="270" t="s">
        <v>3291</v>
      </c>
      <c r="G1347" s="272">
        <v>42822</v>
      </c>
      <c r="H1347" s="271" t="s">
        <v>3292</v>
      </c>
      <c r="I1347" s="271" t="s">
        <v>3293</v>
      </c>
      <c r="J1347" s="271" t="s">
        <v>3372</v>
      </c>
      <c r="K1347" s="271" t="s">
        <v>3199</v>
      </c>
      <c r="L1347" s="273">
        <v>8069.99</v>
      </c>
    </row>
    <row r="1348" spans="1:12" s="153" customFormat="1" ht="21.75" customHeight="1" x14ac:dyDescent="0.2">
      <c r="A1348" s="169" t="s">
        <v>250</v>
      </c>
      <c r="B1348" s="270" t="s">
        <v>64</v>
      </c>
      <c r="C1348" s="270" t="s">
        <v>3289</v>
      </c>
      <c r="D1348" s="271" t="s">
        <v>3373</v>
      </c>
      <c r="E1348" s="271" t="s">
        <v>2943</v>
      </c>
      <c r="F1348" s="270" t="s">
        <v>3291</v>
      </c>
      <c r="G1348" s="272">
        <v>42822</v>
      </c>
      <c r="H1348" s="271" t="s">
        <v>3292</v>
      </c>
      <c r="I1348" s="271" t="s">
        <v>3293</v>
      </c>
      <c r="J1348" s="271" t="s">
        <v>3374</v>
      </c>
      <c r="K1348" s="271" t="s">
        <v>3199</v>
      </c>
      <c r="L1348" s="273">
        <v>8069.99</v>
      </c>
    </row>
    <row r="1349" spans="1:12" s="153" customFormat="1" ht="21.75" customHeight="1" x14ac:dyDescent="0.2">
      <c r="A1349" s="169" t="s">
        <v>250</v>
      </c>
      <c r="B1349" s="270" t="s">
        <v>64</v>
      </c>
      <c r="C1349" s="270" t="s">
        <v>3289</v>
      </c>
      <c r="D1349" s="271" t="s">
        <v>3375</v>
      </c>
      <c r="E1349" s="271" t="s">
        <v>2943</v>
      </c>
      <c r="F1349" s="270" t="s">
        <v>3291</v>
      </c>
      <c r="G1349" s="272">
        <v>42822</v>
      </c>
      <c r="H1349" s="271" t="s">
        <v>3292</v>
      </c>
      <c r="I1349" s="271" t="s">
        <v>3293</v>
      </c>
      <c r="J1349" s="271" t="s">
        <v>3376</v>
      </c>
      <c r="K1349" s="271" t="s">
        <v>3199</v>
      </c>
      <c r="L1349" s="273">
        <v>8069.99</v>
      </c>
    </row>
    <row r="1350" spans="1:12" s="156" customFormat="1" ht="21.75" customHeight="1" x14ac:dyDescent="0.25">
      <c r="A1350" s="169" t="s">
        <v>250</v>
      </c>
      <c r="B1350" s="270" t="s">
        <v>64</v>
      </c>
      <c r="C1350" s="270" t="s">
        <v>3289</v>
      </c>
      <c r="D1350" s="271" t="s">
        <v>3377</v>
      </c>
      <c r="E1350" s="271" t="s">
        <v>2943</v>
      </c>
      <c r="F1350" s="270" t="s">
        <v>3291</v>
      </c>
      <c r="G1350" s="272">
        <v>42822</v>
      </c>
      <c r="H1350" s="271" t="s">
        <v>3292</v>
      </c>
      <c r="I1350" s="271" t="s">
        <v>3293</v>
      </c>
      <c r="J1350" s="271" t="s">
        <v>3378</v>
      </c>
      <c r="K1350" s="271" t="s">
        <v>3199</v>
      </c>
      <c r="L1350" s="273">
        <v>8069.99</v>
      </c>
    </row>
    <row r="1351" spans="1:12" s="156" customFormat="1" ht="21.75" customHeight="1" x14ac:dyDescent="0.25">
      <c r="A1351" s="169" t="s">
        <v>250</v>
      </c>
      <c r="B1351" s="270" t="s">
        <v>64</v>
      </c>
      <c r="C1351" s="270" t="s">
        <v>3289</v>
      </c>
      <c r="D1351" s="271" t="s">
        <v>3379</v>
      </c>
      <c r="E1351" s="271" t="s">
        <v>2943</v>
      </c>
      <c r="F1351" s="270" t="s">
        <v>3291</v>
      </c>
      <c r="G1351" s="272">
        <v>42822</v>
      </c>
      <c r="H1351" s="271" t="s">
        <v>3292</v>
      </c>
      <c r="I1351" s="271" t="s">
        <v>3293</v>
      </c>
      <c r="J1351" s="271" t="s">
        <v>3380</v>
      </c>
      <c r="K1351" s="271" t="s">
        <v>3199</v>
      </c>
      <c r="L1351" s="273">
        <v>8069.99</v>
      </c>
    </row>
    <row r="1352" spans="1:12" s="156" customFormat="1" ht="21.75" customHeight="1" x14ac:dyDescent="0.25">
      <c r="A1352" s="169" t="s">
        <v>250</v>
      </c>
      <c r="B1352" s="270" t="s">
        <v>64</v>
      </c>
      <c r="C1352" s="270" t="s">
        <v>3289</v>
      </c>
      <c r="D1352" s="271" t="s">
        <v>3381</v>
      </c>
      <c r="E1352" s="271" t="s">
        <v>2943</v>
      </c>
      <c r="F1352" s="270" t="s">
        <v>3291</v>
      </c>
      <c r="G1352" s="272">
        <v>42822</v>
      </c>
      <c r="H1352" s="271" t="s">
        <v>3292</v>
      </c>
      <c r="I1352" s="271" t="s">
        <v>3293</v>
      </c>
      <c r="J1352" s="271" t="s">
        <v>3382</v>
      </c>
      <c r="K1352" s="271" t="s">
        <v>3199</v>
      </c>
      <c r="L1352" s="273">
        <v>8069.99</v>
      </c>
    </row>
    <row r="1353" spans="1:12" s="139" customFormat="1" ht="21.75" customHeight="1" x14ac:dyDescent="0.2">
      <c r="A1353" s="169" t="s">
        <v>250</v>
      </c>
      <c r="B1353" s="270" t="s">
        <v>64</v>
      </c>
      <c r="C1353" s="270" t="s">
        <v>3289</v>
      </c>
      <c r="D1353" s="271" t="s">
        <v>3383</v>
      </c>
      <c r="E1353" s="271" t="s">
        <v>2943</v>
      </c>
      <c r="F1353" s="270" t="s">
        <v>3291</v>
      </c>
      <c r="G1353" s="272">
        <v>42822</v>
      </c>
      <c r="H1353" s="271" t="s">
        <v>3292</v>
      </c>
      <c r="I1353" s="271" t="s">
        <v>3293</v>
      </c>
      <c r="J1353" s="271" t="s">
        <v>3384</v>
      </c>
      <c r="K1353" s="271" t="s">
        <v>3199</v>
      </c>
      <c r="L1353" s="273">
        <v>8069.99</v>
      </c>
    </row>
    <row r="1354" spans="1:12" s="139" customFormat="1" ht="21.75" customHeight="1" x14ac:dyDescent="0.2">
      <c r="A1354" s="169" t="s">
        <v>250</v>
      </c>
      <c r="B1354" s="270" t="s">
        <v>64</v>
      </c>
      <c r="C1354" s="270" t="s">
        <v>3289</v>
      </c>
      <c r="D1354" s="271" t="s">
        <v>3385</v>
      </c>
      <c r="E1354" s="271" t="s">
        <v>2943</v>
      </c>
      <c r="F1354" s="270" t="s">
        <v>3291</v>
      </c>
      <c r="G1354" s="272">
        <v>42822</v>
      </c>
      <c r="H1354" s="271" t="s">
        <v>3292</v>
      </c>
      <c r="I1354" s="271" t="s">
        <v>3293</v>
      </c>
      <c r="J1354" s="271" t="s">
        <v>3386</v>
      </c>
      <c r="K1354" s="271" t="s">
        <v>3199</v>
      </c>
      <c r="L1354" s="273">
        <v>8069.99</v>
      </c>
    </row>
    <row r="1355" spans="1:12" s="139" customFormat="1" ht="21.75" customHeight="1" x14ac:dyDescent="0.2">
      <c r="A1355" s="169" t="s">
        <v>250</v>
      </c>
      <c r="B1355" s="270" t="s">
        <v>64</v>
      </c>
      <c r="C1355" s="270" t="s">
        <v>3289</v>
      </c>
      <c r="D1355" s="271" t="s">
        <v>3387</v>
      </c>
      <c r="E1355" s="271" t="s">
        <v>2943</v>
      </c>
      <c r="F1355" s="270" t="s">
        <v>3291</v>
      </c>
      <c r="G1355" s="272">
        <v>42822</v>
      </c>
      <c r="H1355" s="271" t="s">
        <v>3292</v>
      </c>
      <c r="I1355" s="271" t="s">
        <v>3293</v>
      </c>
      <c r="J1355" s="271" t="s">
        <v>3388</v>
      </c>
      <c r="K1355" s="271" t="s">
        <v>3199</v>
      </c>
      <c r="L1355" s="273">
        <v>8069.99</v>
      </c>
    </row>
    <row r="1356" spans="1:12" s="139" customFormat="1" ht="21.75" customHeight="1" x14ac:dyDescent="0.2">
      <c r="A1356" s="169" t="s">
        <v>250</v>
      </c>
      <c r="B1356" s="270" t="s">
        <v>64</v>
      </c>
      <c r="C1356" s="270" t="s">
        <v>3289</v>
      </c>
      <c r="D1356" s="271" t="s">
        <v>3389</v>
      </c>
      <c r="E1356" s="271" t="s">
        <v>2943</v>
      </c>
      <c r="F1356" s="270" t="s">
        <v>3291</v>
      </c>
      <c r="G1356" s="272">
        <v>42822</v>
      </c>
      <c r="H1356" s="271" t="s">
        <v>3292</v>
      </c>
      <c r="I1356" s="271" t="s">
        <v>3293</v>
      </c>
      <c r="J1356" s="271" t="s">
        <v>3390</v>
      </c>
      <c r="K1356" s="271" t="s">
        <v>3199</v>
      </c>
      <c r="L1356" s="273">
        <v>8069.99</v>
      </c>
    </row>
    <row r="1357" spans="1:12" s="139" customFormat="1" ht="21.75" customHeight="1" x14ac:dyDescent="0.2">
      <c r="A1357" s="169" t="s">
        <v>250</v>
      </c>
      <c r="B1357" s="270" t="s">
        <v>64</v>
      </c>
      <c r="C1357" s="270" t="s">
        <v>3289</v>
      </c>
      <c r="D1357" s="271" t="s">
        <v>3391</v>
      </c>
      <c r="E1357" s="271" t="s">
        <v>2943</v>
      </c>
      <c r="F1357" s="270" t="s">
        <v>3291</v>
      </c>
      <c r="G1357" s="272">
        <v>42822</v>
      </c>
      <c r="H1357" s="271" t="s">
        <v>3292</v>
      </c>
      <c r="I1357" s="271" t="s">
        <v>3293</v>
      </c>
      <c r="J1357" s="271" t="s">
        <v>3392</v>
      </c>
      <c r="K1357" s="271" t="s">
        <v>3199</v>
      </c>
      <c r="L1357" s="273">
        <v>8069.99</v>
      </c>
    </row>
    <row r="1358" spans="1:12" s="139" customFormat="1" ht="21.75" customHeight="1" x14ac:dyDescent="0.2">
      <c r="A1358" s="169" t="s">
        <v>250</v>
      </c>
      <c r="B1358" s="270" t="s">
        <v>64</v>
      </c>
      <c r="C1358" s="270" t="s">
        <v>3289</v>
      </c>
      <c r="D1358" s="271" t="s">
        <v>3393</v>
      </c>
      <c r="E1358" s="271" t="s">
        <v>2943</v>
      </c>
      <c r="F1358" s="270" t="s">
        <v>3291</v>
      </c>
      <c r="G1358" s="272">
        <v>42822</v>
      </c>
      <c r="H1358" s="271" t="s">
        <v>3292</v>
      </c>
      <c r="I1358" s="271" t="s">
        <v>3293</v>
      </c>
      <c r="J1358" s="271" t="s">
        <v>3394</v>
      </c>
      <c r="K1358" s="271" t="s">
        <v>3199</v>
      </c>
      <c r="L1358" s="273">
        <v>8069.99</v>
      </c>
    </row>
    <row r="1359" spans="1:12" s="139" customFormat="1" ht="21.75" customHeight="1" x14ac:dyDescent="0.2">
      <c r="A1359" s="169" t="s">
        <v>250</v>
      </c>
      <c r="B1359" s="270" t="s">
        <v>64</v>
      </c>
      <c r="C1359" s="270" t="s">
        <v>3289</v>
      </c>
      <c r="D1359" s="271" t="s">
        <v>3395</v>
      </c>
      <c r="E1359" s="271" t="s">
        <v>2943</v>
      </c>
      <c r="F1359" s="270" t="s">
        <v>3291</v>
      </c>
      <c r="G1359" s="272">
        <v>42822</v>
      </c>
      <c r="H1359" s="271" t="s">
        <v>3292</v>
      </c>
      <c r="I1359" s="271" t="s">
        <v>3293</v>
      </c>
      <c r="J1359" s="271" t="s">
        <v>3396</v>
      </c>
      <c r="K1359" s="271" t="s">
        <v>3199</v>
      </c>
      <c r="L1359" s="273">
        <v>8069.99</v>
      </c>
    </row>
    <row r="1360" spans="1:12" s="151" customFormat="1" ht="21.75" customHeight="1" x14ac:dyDescent="0.2">
      <c r="A1360" s="169" t="s">
        <v>250</v>
      </c>
      <c r="B1360" s="270" t="s">
        <v>64</v>
      </c>
      <c r="C1360" s="270" t="s">
        <v>3289</v>
      </c>
      <c r="D1360" s="271" t="s">
        <v>3397</v>
      </c>
      <c r="E1360" s="271" t="s">
        <v>2943</v>
      </c>
      <c r="F1360" s="270" t="s">
        <v>3291</v>
      </c>
      <c r="G1360" s="272">
        <v>42822</v>
      </c>
      <c r="H1360" s="271" t="s">
        <v>3292</v>
      </c>
      <c r="I1360" s="271" t="s">
        <v>3293</v>
      </c>
      <c r="J1360" s="271" t="s">
        <v>3398</v>
      </c>
      <c r="K1360" s="271" t="s">
        <v>3199</v>
      </c>
      <c r="L1360" s="273">
        <v>8069.99</v>
      </c>
    </row>
    <row r="1361" spans="1:12" s="151" customFormat="1" ht="21.75" customHeight="1" x14ac:dyDescent="0.2">
      <c r="A1361" s="169" t="s">
        <v>250</v>
      </c>
      <c r="B1361" s="270" t="s">
        <v>64</v>
      </c>
      <c r="C1361" s="270" t="s">
        <v>3289</v>
      </c>
      <c r="D1361" s="271" t="s">
        <v>3399</v>
      </c>
      <c r="E1361" s="271" t="s">
        <v>2943</v>
      </c>
      <c r="F1361" s="270" t="s">
        <v>3291</v>
      </c>
      <c r="G1361" s="272">
        <v>42822</v>
      </c>
      <c r="H1361" s="271" t="s">
        <v>3292</v>
      </c>
      <c r="I1361" s="271" t="s">
        <v>3293</v>
      </c>
      <c r="J1361" s="271" t="s">
        <v>3400</v>
      </c>
      <c r="K1361" s="271" t="s">
        <v>3199</v>
      </c>
      <c r="L1361" s="273">
        <v>8069.99</v>
      </c>
    </row>
    <row r="1362" spans="1:12" s="151" customFormat="1" ht="21.75" customHeight="1" x14ac:dyDescent="0.2">
      <c r="A1362" s="169" t="s">
        <v>250</v>
      </c>
      <c r="B1362" s="270" t="s">
        <v>64</v>
      </c>
      <c r="C1362" s="270" t="s">
        <v>3289</v>
      </c>
      <c r="D1362" s="271" t="s">
        <v>3401</v>
      </c>
      <c r="E1362" s="271" t="s">
        <v>2943</v>
      </c>
      <c r="F1362" s="270" t="s">
        <v>3291</v>
      </c>
      <c r="G1362" s="272">
        <v>42822</v>
      </c>
      <c r="H1362" s="271" t="s">
        <v>3292</v>
      </c>
      <c r="I1362" s="271" t="s">
        <v>3293</v>
      </c>
      <c r="J1362" s="271" t="s">
        <v>3402</v>
      </c>
      <c r="K1362" s="271" t="s">
        <v>3199</v>
      </c>
      <c r="L1362" s="273">
        <v>8069.99</v>
      </c>
    </row>
    <row r="1363" spans="1:12" s="150" customFormat="1" ht="21.75" customHeight="1" x14ac:dyDescent="0.2">
      <c r="A1363" s="169" t="s">
        <v>250</v>
      </c>
      <c r="B1363" s="270" t="s">
        <v>64</v>
      </c>
      <c r="C1363" s="270" t="s">
        <v>3289</v>
      </c>
      <c r="D1363" s="271" t="s">
        <v>3403</v>
      </c>
      <c r="E1363" s="271" t="s">
        <v>2943</v>
      </c>
      <c r="F1363" s="270" t="s">
        <v>3291</v>
      </c>
      <c r="G1363" s="272">
        <v>42822</v>
      </c>
      <c r="H1363" s="271" t="s">
        <v>3292</v>
      </c>
      <c r="I1363" s="271" t="s">
        <v>3293</v>
      </c>
      <c r="J1363" s="271" t="s">
        <v>3404</v>
      </c>
      <c r="K1363" s="271" t="s">
        <v>3199</v>
      </c>
      <c r="L1363" s="273">
        <v>8069.99</v>
      </c>
    </row>
    <row r="1364" spans="1:12" s="150" customFormat="1" ht="21.75" customHeight="1" x14ac:dyDescent="0.2">
      <c r="A1364" s="169" t="s">
        <v>250</v>
      </c>
      <c r="B1364" s="270" t="s">
        <v>64</v>
      </c>
      <c r="C1364" s="270" t="s">
        <v>3289</v>
      </c>
      <c r="D1364" s="271" t="s">
        <v>3405</v>
      </c>
      <c r="E1364" s="271" t="s">
        <v>2943</v>
      </c>
      <c r="F1364" s="270" t="s">
        <v>3291</v>
      </c>
      <c r="G1364" s="272">
        <v>42822</v>
      </c>
      <c r="H1364" s="271" t="s">
        <v>3292</v>
      </c>
      <c r="I1364" s="271" t="s">
        <v>3293</v>
      </c>
      <c r="J1364" s="271" t="s">
        <v>3406</v>
      </c>
      <c r="K1364" s="271" t="s">
        <v>3199</v>
      </c>
      <c r="L1364" s="273">
        <v>8069.99</v>
      </c>
    </row>
    <row r="1365" spans="1:12" s="150" customFormat="1" ht="21.75" customHeight="1" x14ac:dyDescent="0.2">
      <c r="A1365" s="169" t="s">
        <v>250</v>
      </c>
      <c r="B1365" s="270" t="s">
        <v>64</v>
      </c>
      <c r="C1365" s="270" t="s">
        <v>3289</v>
      </c>
      <c r="D1365" s="271" t="s">
        <v>3407</v>
      </c>
      <c r="E1365" s="271" t="s">
        <v>2943</v>
      </c>
      <c r="F1365" s="270" t="s">
        <v>3291</v>
      </c>
      <c r="G1365" s="272">
        <v>42822</v>
      </c>
      <c r="H1365" s="271" t="s">
        <v>3292</v>
      </c>
      <c r="I1365" s="271" t="s">
        <v>3293</v>
      </c>
      <c r="J1365" s="271" t="s">
        <v>3408</v>
      </c>
      <c r="K1365" s="271" t="s">
        <v>3199</v>
      </c>
      <c r="L1365" s="273">
        <v>8069.99</v>
      </c>
    </row>
    <row r="1366" spans="1:12" s="150" customFormat="1" ht="21.75" customHeight="1" x14ac:dyDescent="0.2">
      <c r="A1366" s="169" t="s">
        <v>250</v>
      </c>
      <c r="B1366" s="270" t="s">
        <v>64</v>
      </c>
      <c r="C1366" s="270" t="s">
        <v>3289</v>
      </c>
      <c r="D1366" s="271" t="s">
        <v>3409</v>
      </c>
      <c r="E1366" s="271" t="s">
        <v>2943</v>
      </c>
      <c r="F1366" s="270" t="s">
        <v>3291</v>
      </c>
      <c r="G1366" s="272">
        <v>42822</v>
      </c>
      <c r="H1366" s="271" t="s">
        <v>3292</v>
      </c>
      <c r="I1366" s="271" t="s">
        <v>3293</v>
      </c>
      <c r="J1366" s="271" t="s">
        <v>3410</v>
      </c>
      <c r="K1366" s="271" t="s">
        <v>3199</v>
      </c>
      <c r="L1366" s="273">
        <v>8069.99</v>
      </c>
    </row>
    <row r="1367" spans="1:12" s="139" customFormat="1" ht="21.75" customHeight="1" x14ac:dyDescent="0.2">
      <c r="A1367" s="169" t="s">
        <v>250</v>
      </c>
      <c r="B1367" s="270" t="s">
        <v>64</v>
      </c>
      <c r="C1367" s="270" t="s">
        <v>3289</v>
      </c>
      <c r="D1367" s="271" t="s">
        <v>3411</v>
      </c>
      <c r="E1367" s="271" t="s">
        <v>2943</v>
      </c>
      <c r="F1367" s="270" t="s">
        <v>3291</v>
      </c>
      <c r="G1367" s="272">
        <v>42822</v>
      </c>
      <c r="H1367" s="271" t="s">
        <v>3292</v>
      </c>
      <c r="I1367" s="271" t="s">
        <v>3293</v>
      </c>
      <c r="J1367" s="271" t="s">
        <v>3412</v>
      </c>
      <c r="K1367" s="271" t="s">
        <v>3199</v>
      </c>
      <c r="L1367" s="273">
        <v>8069.99</v>
      </c>
    </row>
    <row r="1368" spans="1:12" s="139" customFormat="1" ht="21.75" customHeight="1" x14ac:dyDescent="0.2">
      <c r="A1368" s="169" t="s">
        <v>250</v>
      </c>
      <c r="B1368" s="270" t="s">
        <v>64</v>
      </c>
      <c r="C1368" s="270" t="s">
        <v>3289</v>
      </c>
      <c r="D1368" s="271" t="s">
        <v>3413</v>
      </c>
      <c r="E1368" s="271" t="s">
        <v>2943</v>
      </c>
      <c r="F1368" s="270" t="s">
        <v>3291</v>
      </c>
      <c r="G1368" s="272">
        <v>42822</v>
      </c>
      <c r="H1368" s="271" t="s">
        <v>3292</v>
      </c>
      <c r="I1368" s="271" t="s">
        <v>3293</v>
      </c>
      <c r="J1368" s="271" t="s">
        <v>3414</v>
      </c>
      <c r="K1368" s="271" t="s">
        <v>3199</v>
      </c>
      <c r="L1368" s="273">
        <v>8069.99</v>
      </c>
    </row>
    <row r="1369" spans="1:12" s="139" customFormat="1" ht="21.75" customHeight="1" x14ac:dyDescent="0.2">
      <c r="A1369" s="169" t="s">
        <v>250</v>
      </c>
      <c r="B1369" s="270" t="s">
        <v>64</v>
      </c>
      <c r="C1369" s="270" t="s">
        <v>3289</v>
      </c>
      <c r="D1369" s="271" t="s">
        <v>3415</v>
      </c>
      <c r="E1369" s="271" t="s">
        <v>2943</v>
      </c>
      <c r="F1369" s="270" t="s">
        <v>3291</v>
      </c>
      <c r="G1369" s="272">
        <v>42822</v>
      </c>
      <c r="H1369" s="271" t="s">
        <v>3292</v>
      </c>
      <c r="I1369" s="271" t="s">
        <v>3293</v>
      </c>
      <c r="J1369" s="271" t="s">
        <v>3416</v>
      </c>
      <c r="K1369" s="271" t="s">
        <v>3199</v>
      </c>
      <c r="L1369" s="273">
        <v>8069.99</v>
      </c>
    </row>
    <row r="1370" spans="1:12" s="139" customFormat="1" ht="21.75" customHeight="1" x14ac:dyDescent="0.2">
      <c r="A1370" s="169" t="s">
        <v>250</v>
      </c>
      <c r="B1370" s="270" t="s">
        <v>64</v>
      </c>
      <c r="C1370" s="270" t="s">
        <v>3289</v>
      </c>
      <c r="D1370" s="271" t="s">
        <v>3417</v>
      </c>
      <c r="E1370" s="271" t="s">
        <v>2943</v>
      </c>
      <c r="F1370" s="270" t="s">
        <v>3291</v>
      </c>
      <c r="G1370" s="272">
        <v>42822</v>
      </c>
      <c r="H1370" s="271" t="s">
        <v>3292</v>
      </c>
      <c r="I1370" s="271" t="s">
        <v>3293</v>
      </c>
      <c r="J1370" s="271" t="s">
        <v>3418</v>
      </c>
      <c r="K1370" s="271" t="s">
        <v>3199</v>
      </c>
      <c r="L1370" s="273">
        <v>8070</v>
      </c>
    </row>
    <row r="1371" spans="1:12" s="139" customFormat="1" ht="21.75" customHeight="1" x14ac:dyDescent="0.2">
      <c r="A1371" s="169" t="s">
        <v>250</v>
      </c>
      <c r="B1371" s="270" t="s">
        <v>64</v>
      </c>
      <c r="C1371" s="270" t="s">
        <v>3289</v>
      </c>
      <c r="D1371" s="271" t="s">
        <v>3419</v>
      </c>
      <c r="E1371" s="271" t="s">
        <v>2943</v>
      </c>
      <c r="F1371" s="270" t="s">
        <v>3291</v>
      </c>
      <c r="G1371" s="272">
        <v>42822</v>
      </c>
      <c r="H1371" s="271" t="s">
        <v>3292</v>
      </c>
      <c r="I1371" s="271" t="s">
        <v>3293</v>
      </c>
      <c r="J1371" s="271" t="s">
        <v>3420</v>
      </c>
      <c r="K1371" s="271" t="s">
        <v>3199</v>
      </c>
      <c r="L1371" s="273">
        <v>8070</v>
      </c>
    </row>
    <row r="1372" spans="1:12" s="139" customFormat="1" ht="21.75" customHeight="1" x14ac:dyDescent="0.2">
      <c r="A1372" s="169" t="s">
        <v>250</v>
      </c>
      <c r="B1372" s="270" t="s">
        <v>64</v>
      </c>
      <c r="C1372" s="270" t="s">
        <v>3289</v>
      </c>
      <c r="D1372" s="271" t="s">
        <v>3421</v>
      </c>
      <c r="E1372" s="271" t="s">
        <v>2943</v>
      </c>
      <c r="F1372" s="270" t="s">
        <v>3291</v>
      </c>
      <c r="G1372" s="272">
        <v>42822</v>
      </c>
      <c r="H1372" s="271" t="s">
        <v>3292</v>
      </c>
      <c r="I1372" s="271" t="s">
        <v>3293</v>
      </c>
      <c r="J1372" s="271" t="s">
        <v>3422</v>
      </c>
      <c r="K1372" s="271" t="s">
        <v>3199</v>
      </c>
      <c r="L1372" s="273">
        <v>8070</v>
      </c>
    </row>
    <row r="1373" spans="1:12" s="139" customFormat="1" ht="21.75" customHeight="1" x14ac:dyDescent="0.2">
      <c r="A1373" s="169" t="s">
        <v>250</v>
      </c>
      <c r="B1373" s="270" t="s">
        <v>64</v>
      </c>
      <c r="C1373" s="270" t="s">
        <v>3289</v>
      </c>
      <c r="D1373" s="271" t="s">
        <v>3423</v>
      </c>
      <c r="E1373" s="271" t="s">
        <v>2943</v>
      </c>
      <c r="F1373" s="270" t="s">
        <v>3291</v>
      </c>
      <c r="G1373" s="272">
        <v>42822</v>
      </c>
      <c r="H1373" s="271" t="s">
        <v>3292</v>
      </c>
      <c r="I1373" s="271" t="s">
        <v>3293</v>
      </c>
      <c r="J1373" s="271" t="s">
        <v>3424</v>
      </c>
      <c r="K1373" s="271" t="s">
        <v>3199</v>
      </c>
      <c r="L1373" s="273">
        <v>8070</v>
      </c>
    </row>
    <row r="1374" spans="1:12" s="139" customFormat="1" ht="21.75" customHeight="1" x14ac:dyDescent="0.2">
      <c r="A1374" s="169" t="s">
        <v>250</v>
      </c>
      <c r="B1374" s="270" t="s">
        <v>64</v>
      </c>
      <c r="C1374" s="270" t="s">
        <v>3289</v>
      </c>
      <c r="D1374" s="271" t="s">
        <v>3425</v>
      </c>
      <c r="E1374" s="271" t="s">
        <v>2943</v>
      </c>
      <c r="F1374" s="270" t="s">
        <v>3291</v>
      </c>
      <c r="G1374" s="272">
        <v>42822</v>
      </c>
      <c r="H1374" s="271" t="s">
        <v>3292</v>
      </c>
      <c r="I1374" s="271" t="s">
        <v>3293</v>
      </c>
      <c r="J1374" s="271" t="s">
        <v>3426</v>
      </c>
      <c r="K1374" s="271" t="s">
        <v>3199</v>
      </c>
      <c r="L1374" s="273">
        <v>8070</v>
      </c>
    </row>
    <row r="1375" spans="1:12" s="139" customFormat="1" ht="21.75" customHeight="1" x14ac:dyDescent="0.2">
      <c r="A1375" s="169" t="s">
        <v>250</v>
      </c>
      <c r="B1375" s="270" t="s">
        <v>64</v>
      </c>
      <c r="C1375" s="270" t="s">
        <v>3289</v>
      </c>
      <c r="D1375" s="271" t="s">
        <v>3427</v>
      </c>
      <c r="E1375" s="271" t="s">
        <v>2943</v>
      </c>
      <c r="F1375" s="270" t="s">
        <v>3291</v>
      </c>
      <c r="G1375" s="272">
        <v>42822</v>
      </c>
      <c r="H1375" s="271" t="s">
        <v>3292</v>
      </c>
      <c r="I1375" s="271" t="s">
        <v>3293</v>
      </c>
      <c r="J1375" s="271" t="s">
        <v>3428</v>
      </c>
      <c r="K1375" s="271" t="s">
        <v>3199</v>
      </c>
      <c r="L1375" s="273">
        <v>8070</v>
      </c>
    </row>
    <row r="1376" spans="1:12" s="139" customFormat="1" ht="21.75" customHeight="1" x14ac:dyDescent="0.2">
      <c r="A1376" s="169" t="s">
        <v>250</v>
      </c>
      <c r="B1376" s="270" t="s">
        <v>64</v>
      </c>
      <c r="C1376" s="270" t="s">
        <v>3289</v>
      </c>
      <c r="D1376" s="271" t="s">
        <v>3429</v>
      </c>
      <c r="E1376" s="271" t="s">
        <v>2943</v>
      </c>
      <c r="F1376" s="270" t="s">
        <v>3291</v>
      </c>
      <c r="G1376" s="272">
        <v>42822</v>
      </c>
      <c r="H1376" s="271" t="s">
        <v>3292</v>
      </c>
      <c r="I1376" s="271" t="s">
        <v>3293</v>
      </c>
      <c r="J1376" s="271" t="s">
        <v>3430</v>
      </c>
      <c r="K1376" s="271" t="s">
        <v>3199</v>
      </c>
      <c r="L1376" s="273">
        <v>8070</v>
      </c>
    </row>
    <row r="1377" spans="1:12" s="139" customFormat="1" ht="21.75" customHeight="1" x14ac:dyDescent="0.2">
      <c r="A1377" s="169" t="s">
        <v>250</v>
      </c>
      <c r="B1377" s="270" t="s">
        <v>64</v>
      </c>
      <c r="C1377" s="270" t="s">
        <v>3289</v>
      </c>
      <c r="D1377" s="271" t="s">
        <v>3431</v>
      </c>
      <c r="E1377" s="271" t="s">
        <v>2943</v>
      </c>
      <c r="F1377" s="270" t="s">
        <v>3291</v>
      </c>
      <c r="G1377" s="272">
        <v>42822</v>
      </c>
      <c r="H1377" s="271" t="s">
        <v>3292</v>
      </c>
      <c r="I1377" s="271" t="s">
        <v>3293</v>
      </c>
      <c r="J1377" s="271" t="s">
        <v>3432</v>
      </c>
      <c r="K1377" s="271" t="s">
        <v>3199</v>
      </c>
      <c r="L1377" s="273">
        <v>8070</v>
      </c>
    </row>
    <row r="1378" spans="1:12" s="139" customFormat="1" ht="21.75" customHeight="1" x14ac:dyDescent="0.2">
      <c r="A1378" s="169" t="s">
        <v>250</v>
      </c>
      <c r="B1378" s="270" t="s">
        <v>64</v>
      </c>
      <c r="C1378" s="270" t="s">
        <v>3289</v>
      </c>
      <c r="D1378" s="271" t="s">
        <v>3433</v>
      </c>
      <c r="E1378" s="271" t="s">
        <v>2943</v>
      </c>
      <c r="F1378" s="270" t="s">
        <v>3291</v>
      </c>
      <c r="G1378" s="272">
        <v>42822</v>
      </c>
      <c r="H1378" s="271" t="s">
        <v>3292</v>
      </c>
      <c r="I1378" s="271" t="s">
        <v>3293</v>
      </c>
      <c r="J1378" s="271" t="s">
        <v>3434</v>
      </c>
      <c r="K1378" s="271" t="s">
        <v>3199</v>
      </c>
      <c r="L1378" s="273">
        <v>8070</v>
      </c>
    </row>
    <row r="1379" spans="1:12" s="139" customFormat="1" ht="21.75" customHeight="1" x14ac:dyDescent="0.2">
      <c r="A1379" s="169" t="s">
        <v>250</v>
      </c>
      <c r="B1379" s="270" t="s">
        <v>64</v>
      </c>
      <c r="C1379" s="270" t="s">
        <v>3289</v>
      </c>
      <c r="D1379" s="271" t="s">
        <v>3435</v>
      </c>
      <c r="E1379" s="271" t="s">
        <v>2943</v>
      </c>
      <c r="F1379" s="270" t="s">
        <v>3291</v>
      </c>
      <c r="G1379" s="272">
        <v>42822</v>
      </c>
      <c r="H1379" s="271" t="s">
        <v>3292</v>
      </c>
      <c r="I1379" s="271" t="s">
        <v>3293</v>
      </c>
      <c r="J1379" s="271" t="s">
        <v>3436</v>
      </c>
      <c r="K1379" s="271" t="s">
        <v>3199</v>
      </c>
      <c r="L1379" s="273">
        <v>8070</v>
      </c>
    </row>
    <row r="1380" spans="1:12" s="139" customFormat="1" ht="21.75" customHeight="1" x14ac:dyDescent="0.2">
      <c r="A1380" s="169" t="s">
        <v>250</v>
      </c>
      <c r="B1380" s="270" t="s">
        <v>64</v>
      </c>
      <c r="C1380" s="270" t="s">
        <v>3289</v>
      </c>
      <c r="D1380" s="271" t="s">
        <v>3437</v>
      </c>
      <c r="E1380" s="271" t="s">
        <v>2943</v>
      </c>
      <c r="F1380" s="270" t="s">
        <v>3291</v>
      </c>
      <c r="G1380" s="272">
        <v>42822</v>
      </c>
      <c r="H1380" s="271" t="s">
        <v>3292</v>
      </c>
      <c r="I1380" s="271" t="s">
        <v>3293</v>
      </c>
      <c r="J1380" s="271" t="s">
        <v>3438</v>
      </c>
      <c r="K1380" s="271" t="s">
        <v>3199</v>
      </c>
      <c r="L1380" s="273">
        <v>8070</v>
      </c>
    </row>
    <row r="1381" spans="1:12" s="139" customFormat="1" ht="21.75" customHeight="1" x14ac:dyDescent="0.2">
      <c r="A1381" s="169" t="s">
        <v>250</v>
      </c>
      <c r="B1381" s="270" t="s">
        <v>64</v>
      </c>
      <c r="C1381" s="270" t="s">
        <v>3289</v>
      </c>
      <c r="D1381" s="271" t="s">
        <v>3439</v>
      </c>
      <c r="E1381" s="271" t="s">
        <v>2943</v>
      </c>
      <c r="F1381" s="270" t="s">
        <v>3291</v>
      </c>
      <c r="G1381" s="272">
        <v>42822</v>
      </c>
      <c r="H1381" s="271" t="s">
        <v>3292</v>
      </c>
      <c r="I1381" s="271" t="s">
        <v>3293</v>
      </c>
      <c r="J1381" s="271" t="s">
        <v>3440</v>
      </c>
      <c r="K1381" s="271" t="s">
        <v>3199</v>
      </c>
      <c r="L1381" s="273">
        <v>8070</v>
      </c>
    </row>
    <row r="1382" spans="1:12" s="139" customFormat="1" ht="21.75" customHeight="1" x14ac:dyDescent="0.2">
      <c r="A1382" s="169" t="s">
        <v>250</v>
      </c>
      <c r="B1382" s="270" t="s">
        <v>64</v>
      </c>
      <c r="C1382" s="270" t="s">
        <v>3289</v>
      </c>
      <c r="D1382" s="271" t="s">
        <v>3441</v>
      </c>
      <c r="E1382" s="271" t="s">
        <v>2943</v>
      </c>
      <c r="F1382" s="270" t="s">
        <v>3291</v>
      </c>
      <c r="G1382" s="272">
        <v>42822</v>
      </c>
      <c r="H1382" s="271" t="s">
        <v>3292</v>
      </c>
      <c r="I1382" s="271" t="s">
        <v>3293</v>
      </c>
      <c r="J1382" s="271" t="s">
        <v>3442</v>
      </c>
      <c r="K1382" s="271" t="s">
        <v>3199</v>
      </c>
      <c r="L1382" s="273">
        <v>8070</v>
      </c>
    </row>
    <row r="1383" spans="1:12" s="139" customFormat="1" ht="21.75" customHeight="1" x14ac:dyDescent="0.2">
      <c r="A1383" s="169" t="s">
        <v>250</v>
      </c>
      <c r="B1383" s="270" t="s">
        <v>64</v>
      </c>
      <c r="C1383" s="270" t="s">
        <v>3289</v>
      </c>
      <c r="D1383" s="271" t="s">
        <v>3443</v>
      </c>
      <c r="E1383" s="271" t="s">
        <v>2943</v>
      </c>
      <c r="F1383" s="270" t="s">
        <v>3291</v>
      </c>
      <c r="G1383" s="272">
        <v>42822</v>
      </c>
      <c r="H1383" s="271" t="s">
        <v>3292</v>
      </c>
      <c r="I1383" s="271" t="s">
        <v>3293</v>
      </c>
      <c r="J1383" s="271" t="s">
        <v>3444</v>
      </c>
      <c r="K1383" s="271" t="s">
        <v>3199</v>
      </c>
      <c r="L1383" s="273">
        <v>8070</v>
      </c>
    </row>
    <row r="1384" spans="1:12" s="139" customFormat="1" ht="21.75" customHeight="1" x14ac:dyDescent="0.2">
      <c r="A1384" s="169" t="s">
        <v>250</v>
      </c>
      <c r="B1384" s="270" t="s">
        <v>64</v>
      </c>
      <c r="C1384" s="270" t="s">
        <v>3289</v>
      </c>
      <c r="D1384" s="271" t="s">
        <v>3445</v>
      </c>
      <c r="E1384" s="271" t="s">
        <v>2943</v>
      </c>
      <c r="F1384" s="270" t="s">
        <v>3291</v>
      </c>
      <c r="G1384" s="272">
        <v>42822</v>
      </c>
      <c r="H1384" s="271" t="s">
        <v>3292</v>
      </c>
      <c r="I1384" s="271" t="s">
        <v>3293</v>
      </c>
      <c r="J1384" s="271" t="s">
        <v>3446</v>
      </c>
      <c r="K1384" s="271" t="s">
        <v>3199</v>
      </c>
      <c r="L1384" s="273">
        <v>8070</v>
      </c>
    </row>
    <row r="1385" spans="1:12" s="139" customFormat="1" ht="21.75" customHeight="1" x14ac:dyDescent="0.2">
      <c r="A1385" s="169" t="s">
        <v>250</v>
      </c>
      <c r="B1385" s="270" t="s">
        <v>64</v>
      </c>
      <c r="C1385" s="270" t="s">
        <v>3289</v>
      </c>
      <c r="D1385" s="271" t="s">
        <v>3447</v>
      </c>
      <c r="E1385" s="271" t="s">
        <v>2943</v>
      </c>
      <c r="F1385" s="270" t="s">
        <v>3291</v>
      </c>
      <c r="G1385" s="272">
        <v>42822</v>
      </c>
      <c r="H1385" s="271" t="s">
        <v>3292</v>
      </c>
      <c r="I1385" s="271" t="s">
        <v>3293</v>
      </c>
      <c r="J1385" s="271" t="s">
        <v>3448</v>
      </c>
      <c r="K1385" s="271" t="s">
        <v>3199</v>
      </c>
      <c r="L1385" s="273">
        <v>8070</v>
      </c>
    </row>
    <row r="1386" spans="1:12" s="139" customFormat="1" ht="21.75" customHeight="1" x14ac:dyDescent="0.2">
      <c r="A1386" s="169" t="s">
        <v>250</v>
      </c>
      <c r="B1386" s="270" t="s">
        <v>64</v>
      </c>
      <c r="C1386" s="270" t="s">
        <v>3289</v>
      </c>
      <c r="D1386" s="271" t="s">
        <v>3449</v>
      </c>
      <c r="E1386" s="271" t="s">
        <v>2943</v>
      </c>
      <c r="F1386" s="270" t="s">
        <v>3291</v>
      </c>
      <c r="G1386" s="272">
        <v>42822</v>
      </c>
      <c r="H1386" s="271" t="s">
        <v>3292</v>
      </c>
      <c r="I1386" s="271" t="s">
        <v>3293</v>
      </c>
      <c r="J1386" s="271" t="s">
        <v>3450</v>
      </c>
      <c r="K1386" s="271" t="s">
        <v>3199</v>
      </c>
      <c r="L1386" s="273">
        <v>8070</v>
      </c>
    </row>
    <row r="1387" spans="1:12" s="139" customFormat="1" ht="21.75" customHeight="1" x14ac:dyDescent="0.2">
      <c r="A1387" s="169" t="s">
        <v>250</v>
      </c>
      <c r="B1387" s="270" t="s">
        <v>64</v>
      </c>
      <c r="C1387" s="270" t="s">
        <v>3289</v>
      </c>
      <c r="D1387" s="271" t="s">
        <v>3451</v>
      </c>
      <c r="E1387" s="271" t="s">
        <v>2943</v>
      </c>
      <c r="F1387" s="270" t="s">
        <v>3291</v>
      </c>
      <c r="G1387" s="272">
        <v>42822</v>
      </c>
      <c r="H1387" s="271" t="s">
        <v>3292</v>
      </c>
      <c r="I1387" s="271" t="s">
        <v>3293</v>
      </c>
      <c r="J1387" s="271" t="s">
        <v>3452</v>
      </c>
      <c r="K1387" s="271" t="s">
        <v>3199</v>
      </c>
      <c r="L1387" s="273">
        <v>8070</v>
      </c>
    </row>
    <row r="1388" spans="1:12" s="139" customFormat="1" ht="21.75" customHeight="1" x14ac:dyDescent="0.2">
      <c r="A1388" s="169" t="s">
        <v>250</v>
      </c>
      <c r="B1388" s="270" t="s">
        <v>64</v>
      </c>
      <c r="C1388" s="270" t="s">
        <v>3289</v>
      </c>
      <c r="D1388" s="271" t="s">
        <v>3453</v>
      </c>
      <c r="E1388" s="271" t="s">
        <v>2943</v>
      </c>
      <c r="F1388" s="270" t="s">
        <v>3291</v>
      </c>
      <c r="G1388" s="272">
        <v>42822</v>
      </c>
      <c r="H1388" s="271" t="s">
        <v>3292</v>
      </c>
      <c r="I1388" s="271" t="s">
        <v>3293</v>
      </c>
      <c r="J1388" s="271" t="s">
        <v>3454</v>
      </c>
      <c r="K1388" s="271" t="s">
        <v>3199</v>
      </c>
      <c r="L1388" s="273">
        <v>8070</v>
      </c>
    </row>
    <row r="1389" spans="1:12" s="139" customFormat="1" ht="21.75" customHeight="1" x14ac:dyDescent="0.2">
      <c r="A1389" s="169" t="s">
        <v>250</v>
      </c>
      <c r="B1389" s="270" t="s">
        <v>64</v>
      </c>
      <c r="C1389" s="270" t="s">
        <v>135</v>
      </c>
      <c r="D1389" s="271" t="s">
        <v>3455</v>
      </c>
      <c r="E1389" s="271" t="s">
        <v>2943</v>
      </c>
      <c r="F1389" s="270" t="s">
        <v>3456</v>
      </c>
      <c r="G1389" s="272">
        <v>42837</v>
      </c>
      <c r="H1389" s="271" t="s">
        <v>59</v>
      </c>
      <c r="I1389" s="271" t="s">
        <v>3457</v>
      </c>
      <c r="J1389" s="271" t="s">
        <v>3458</v>
      </c>
      <c r="K1389" s="271" t="s">
        <v>3199</v>
      </c>
      <c r="L1389" s="273">
        <v>9513.9699999999993</v>
      </c>
    </row>
    <row r="1390" spans="1:12" s="139" customFormat="1" ht="21.75" customHeight="1" x14ac:dyDescent="0.2">
      <c r="A1390" s="169" t="s">
        <v>250</v>
      </c>
      <c r="B1390" s="270" t="s">
        <v>35</v>
      </c>
      <c r="C1390" s="270" t="s">
        <v>39</v>
      </c>
      <c r="D1390" s="271" t="s">
        <v>3459</v>
      </c>
      <c r="E1390" s="271" t="s">
        <v>3157</v>
      </c>
      <c r="F1390" s="270">
        <v>784</v>
      </c>
      <c r="G1390" s="272">
        <v>42825</v>
      </c>
      <c r="H1390" s="271" t="s">
        <v>82</v>
      </c>
      <c r="I1390" s="271" t="s">
        <v>13</v>
      </c>
      <c r="J1390" s="271">
        <v>4612003443</v>
      </c>
      <c r="K1390" s="271" t="s">
        <v>3199</v>
      </c>
      <c r="L1390" s="273">
        <v>11484</v>
      </c>
    </row>
    <row r="1391" spans="1:12" s="139" customFormat="1" ht="21.75" customHeight="1" x14ac:dyDescent="0.2">
      <c r="A1391" s="169" t="s">
        <v>250</v>
      </c>
      <c r="B1391" s="270" t="s">
        <v>3475</v>
      </c>
      <c r="C1391" s="270" t="s">
        <v>3460</v>
      </c>
      <c r="D1391" s="271" t="s">
        <v>3485</v>
      </c>
      <c r="E1391" s="271" t="s">
        <v>3157</v>
      </c>
      <c r="F1391" s="270">
        <v>682</v>
      </c>
      <c r="G1391" s="272">
        <v>42872</v>
      </c>
      <c r="H1391" s="271" t="s">
        <v>3461</v>
      </c>
      <c r="I1391" s="271" t="s">
        <v>3462</v>
      </c>
      <c r="J1391" s="271" t="s">
        <v>3463</v>
      </c>
      <c r="K1391" s="271" t="s">
        <v>3199</v>
      </c>
      <c r="L1391" s="273">
        <v>350000</v>
      </c>
    </row>
    <row r="1392" spans="1:12" s="139" customFormat="1" ht="21.75" customHeight="1" x14ac:dyDescent="0.2">
      <c r="A1392" s="169" t="s">
        <v>250</v>
      </c>
      <c r="B1392" s="270" t="s">
        <v>3475</v>
      </c>
      <c r="C1392" s="270" t="s">
        <v>3460</v>
      </c>
      <c r="D1392" s="271" t="s">
        <v>3486</v>
      </c>
      <c r="E1392" s="271" t="s">
        <v>3157</v>
      </c>
      <c r="F1392" s="270">
        <v>683</v>
      </c>
      <c r="G1392" s="272">
        <v>42872</v>
      </c>
      <c r="H1392" s="271" t="s">
        <v>3461</v>
      </c>
      <c r="I1392" s="271" t="s">
        <v>3462</v>
      </c>
      <c r="J1392" s="271" t="s">
        <v>3464</v>
      </c>
      <c r="K1392" s="271" t="s">
        <v>3199</v>
      </c>
      <c r="L1392" s="273">
        <v>350000</v>
      </c>
    </row>
    <row r="1393" spans="1:12" s="139" customFormat="1" ht="21.75" customHeight="1" x14ac:dyDescent="0.2">
      <c r="A1393" s="169" t="s">
        <v>250</v>
      </c>
      <c r="B1393" s="270" t="s">
        <v>3475</v>
      </c>
      <c r="C1393" s="270" t="s">
        <v>3460</v>
      </c>
      <c r="D1393" s="271" t="s">
        <v>3487</v>
      </c>
      <c r="E1393" s="271" t="s">
        <v>3157</v>
      </c>
      <c r="F1393" s="270">
        <v>684</v>
      </c>
      <c r="G1393" s="272">
        <v>42872</v>
      </c>
      <c r="H1393" s="271" t="s">
        <v>3461</v>
      </c>
      <c r="I1393" s="271" t="s">
        <v>3462</v>
      </c>
      <c r="J1393" s="271" t="s">
        <v>3465</v>
      </c>
      <c r="K1393" s="271" t="s">
        <v>3199</v>
      </c>
      <c r="L1393" s="273">
        <v>350000</v>
      </c>
    </row>
    <row r="1394" spans="1:12" s="139" customFormat="1" ht="21.75" customHeight="1" x14ac:dyDescent="0.2">
      <c r="A1394" s="169" t="s">
        <v>250</v>
      </c>
      <c r="B1394" s="270" t="s">
        <v>3475</v>
      </c>
      <c r="C1394" s="270" t="s">
        <v>3460</v>
      </c>
      <c r="D1394" s="271" t="s">
        <v>1720</v>
      </c>
      <c r="E1394" s="271" t="s">
        <v>3157</v>
      </c>
      <c r="F1394" s="270">
        <v>685</v>
      </c>
      <c r="G1394" s="272">
        <v>42872</v>
      </c>
      <c r="H1394" s="271" t="s">
        <v>3461</v>
      </c>
      <c r="I1394" s="271" t="s">
        <v>3462</v>
      </c>
      <c r="J1394" s="271" t="s">
        <v>3466</v>
      </c>
      <c r="K1394" s="271" t="s">
        <v>3199</v>
      </c>
      <c r="L1394" s="273">
        <v>350000</v>
      </c>
    </row>
    <row r="1395" spans="1:12" s="139" customFormat="1" ht="21.75" customHeight="1" x14ac:dyDescent="0.2">
      <c r="A1395" s="169" t="s">
        <v>250</v>
      </c>
      <c r="B1395" s="270" t="s">
        <v>3475</v>
      </c>
      <c r="C1395" s="270" t="s">
        <v>3460</v>
      </c>
      <c r="D1395" s="271" t="s">
        <v>1722</v>
      </c>
      <c r="E1395" s="271" t="s">
        <v>3157</v>
      </c>
      <c r="F1395" s="270">
        <v>686</v>
      </c>
      <c r="G1395" s="272">
        <v>42872</v>
      </c>
      <c r="H1395" s="271" t="s">
        <v>3461</v>
      </c>
      <c r="I1395" s="271" t="s">
        <v>3462</v>
      </c>
      <c r="J1395" s="271" t="s">
        <v>3467</v>
      </c>
      <c r="K1395" s="271" t="s">
        <v>3199</v>
      </c>
      <c r="L1395" s="273">
        <v>350000</v>
      </c>
    </row>
    <row r="1396" spans="1:12" s="139" customFormat="1" ht="21.75" customHeight="1" x14ac:dyDescent="0.2">
      <c r="A1396" s="169" t="s">
        <v>134</v>
      </c>
      <c r="B1396" s="170" t="s">
        <v>142</v>
      </c>
      <c r="C1396" s="181" t="s">
        <v>143</v>
      </c>
      <c r="D1396" s="181"/>
      <c r="E1396" s="170" t="s">
        <v>2260</v>
      </c>
      <c r="F1396" s="170" t="s">
        <v>2261</v>
      </c>
      <c r="G1396" s="182">
        <v>42108</v>
      </c>
      <c r="H1396" s="181"/>
      <c r="I1396" s="181" t="s">
        <v>13</v>
      </c>
      <c r="J1396" s="181" t="s">
        <v>15</v>
      </c>
      <c r="K1396" s="170" t="s">
        <v>16</v>
      </c>
      <c r="L1396" s="327">
        <v>12870</v>
      </c>
    </row>
    <row r="1397" spans="1:12" s="139" customFormat="1" ht="21.75" customHeight="1" x14ac:dyDescent="0.2">
      <c r="A1397" s="169" t="s">
        <v>134</v>
      </c>
      <c r="B1397" s="170" t="s">
        <v>142</v>
      </c>
      <c r="C1397" s="181" t="s">
        <v>143</v>
      </c>
      <c r="D1397" s="181"/>
      <c r="E1397" s="170" t="s">
        <v>2260</v>
      </c>
      <c r="F1397" s="170" t="s">
        <v>2261</v>
      </c>
      <c r="G1397" s="182">
        <v>42108</v>
      </c>
      <c r="H1397" s="181"/>
      <c r="I1397" s="181" t="s">
        <v>13</v>
      </c>
      <c r="J1397" s="181" t="s">
        <v>15</v>
      </c>
      <c r="K1397" s="170" t="s">
        <v>16</v>
      </c>
      <c r="L1397" s="327">
        <v>12870</v>
      </c>
    </row>
    <row r="1398" spans="1:12" s="139" customFormat="1" ht="21.75" customHeight="1" x14ac:dyDescent="0.2">
      <c r="A1398" s="169" t="s">
        <v>134</v>
      </c>
      <c r="B1398" s="170" t="s">
        <v>142</v>
      </c>
      <c r="C1398" s="181" t="s">
        <v>2262</v>
      </c>
      <c r="D1398" s="181"/>
      <c r="E1398" s="170" t="s">
        <v>2260</v>
      </c>
      <c r="F1398" s="170" t="s">
        <v>2261</v>
      </c>
      <c r="G1398" s="182">
        <v>42108</v>
      </c>
      <c r="H1398" s="181"/>
      <c r="I1398" s="181" t="s">
        <v>13</v>
      </c>
      <c r="J1398" s="181" t="s">
        <v>15</v>
      </c>
      <c r="K1398" s="170" t="s">
        <v>16</v>
      </c>
      <c r="L1398" s="327">
        <v>3645</v>
      </c>
    </row>
    <row r="1399" spans="1:12" s="139" customFormat="1" ht="21.75" customHeight="1" x14ac:dyDescent="0.2">
      <c r="A1399" s="169" t="s">
        <v>134</v>
      </c>
      <c r="B1399" s="170" t="s">
        <v>142</v>
      </c>
      <c r="C1399" s="181" t="s">
        <v>2263</v>
      </c>
      <c r="D1399" s="181"/>
      <c r="E1399" s="170" t="s">
        <v>2260</v>
      </c>
      <c r="F1399" s="170" t="s">
        <v>2261</v>
      </c>
      <c r="G1399" s="182">
        <v>42108</v>
      </c>
      <c r="H1399" s="181"/>
      <c r="I1399" s="181" t="s">
        <v>13</v>
      </c>
      <c r="J1399" s="181" t="s">
        <v>15</v>
      </c>
      <c r="K1399" s="170" t="s">
        <v>16</v>
      </c>
      <c r="L1399" s="327">
        <v>12420</v>
      </c>
    </row>
    <row r="1400" spans="1:12" s="139" customFormat="1" ht="21.75" customHeight="1" x14ac:dyDescent="0.2">
      <c r="A1400" s="169" t="s">
        <v>134</v>
      </c>
      <c r="B1400" s="170" t="s">
        <v>142</v>
      </c>
      <c r="C1400" s="181" t="s">
        <v>1699</v>
      </c>
      <c r="D1400" s="181"/>
      <c r="E1400" s="170" t="s">
        <v>2260</v>
      </c>
      <c r="F1400" s="170" t="s">
        <v>2261</v>
      </c>
      <c r="G1400" s="182">
        <v>42108</v>
      </c>
      <c r="H1400" s="181"/>
      <c r="I1400" s="181" t="s">
        <v>13</v>
      </c>
      <c r="J1400" s="181" t="s">
        <v>15</v>
      </c>
      <c r="K1400" s="170" t="s">
        <v>16</v>
      </c>
      <c r="L1400" s="327">
        <v>7164</v>
      </c>
    </row>
    <row r="1401" spans="1:12" s="139" customFormat="1" ht="21.75" customHeight="1" x14ac:dyDescent="0.2">
      <c r="A1401" s="169" t="s">
        <v>134</v>
      </c>
      <c r="B1401" s="170" t="s">
        <v>142</v>
      </c>
      <c r="C1401" s="181" t="s">
        <v>1855</v>
      </c>
      <c r="D1401" s="181"/>
      <c r="E1401" s="170" t="s">
        <v>2260</v>
      </c>
      <c r="F1401" s="170" t="s">
        <v>2261</v>
      </c>
      <c r="G1401" s="182">
        <v>42108</v>
      </c>
      <c r="H1401" s="181"/>
      <c r="I1401" s="181" t="s">
        <v>13</v>
      </c>
      <c r="J1401" s="181" t="s">
        <v>15</v>
      </c>
      <c r="K1401" s="170" t="s">
        <v>16</v>
      </c>
      <c r="L1401" s="327">
        <v>3870</v>
      </c>
    </row>
    <row r="1402" spans="1:12" s="139" customFormat="1" ht="21.75" customHeight="1" x14ac:dyDescent="0.2">
      <c r="A1402" s="169" t="s">
        <v>134</v>
      </c>
      <c r="B1402" s="170" t="s">
        <v>142</v>
      </c>
      <c r="C1402" s="181" t="s">
        <v>2264</v>
      </c>
      <c r="D1402" s="181"/>
      <c r="E1402" s="170" t="s">
        <v>2260</v>
      </c>
      <c r="F1402" s="170" t="s">
        <v>2261</v>
      </c>
      <c r="G1402" s="182">
        <v>42108</v>
      </c>
      <c r="H1402" s="181"/>
      <c r="I1402" s="181" t="s">
        <v>13</v>
      </c>
      <c r="J1402" s="181" t="s">
        <v>15</v>
      </c>
      <c r="K1402" s="170" t="s">
        <v>16</v>
      </c>
      <c r="L1402" s="327">
        <v>4050</v>
      </c>
    </row>
    <row r="1403" spans="1:12" s="139" customFormat="1" ht="21.75" customHeight="1" x14ac:dyDescent="0.2">
      <c r="A1403" s="169" t="s">
        <v>134</v>
      </c>
      <c r="B1403" s="170" t="s">
        <v>21</v>
      </c>
      <c r="C1403" s="274" t="s">
        <v>2265</v>
      </c>
      <c r="D1403" s="274" t="s">
        <v>2266</v>
      </c>
      <c r="E1403" s="274" t="s">
        <v>2267</v>
      </c>
      <c r="F1403" s="274" t="s">
        <v>2268</v>
      </c>
      <c r="G1403" s="275">
        <v>42320</v>
      </c>
      <c r="H1403" s="274" t="s">
        <v>2269</v>
      </c>
      <c r="I1403" s="274" t="s">
        <v>2270</v>
      </c>
      <c r="J1403" s="274" t="s">
        <v>15</v>
      </c>
      <c r="K1403" s="274" t="s">
        <v>16</v>
      </c>
      <c r="L1403" s="276">
        <v>3716.99</v>
      </c>
    </row>
    <row r="1404" spans="1:12" s="139" customFormat="1" ht="21.75" customHeight="1" x14ac:dyDescent="0.2">
      <c r="A1404" s="169" t="s">
        <v>134</v>
      </c>
      <c r="B1404" s="259" t="s">
        <v>21</v>
      </c>
      <c r="C1404" s="259" t="s">
        <v>694</v>
      </c>
      <c r="D1404" s="259" t="s">
        <v>2271</v>
      </c>
      <c r="E1404" s="259" t="s">
        <v>2267</v>
      </c>
      <c r="F1404" s="259"/>
      <c r="G1404" s="260">
        <v>42486</v>
      </c>
      <c r="H1404" s="259" t="s">
        <v>1553</v>
      </c>
      <c r="I1404" s="259" t="s">
        <v>2272</v>
      </c>
      <c r="J1404" s="259" t="s">
        <v>2273</v>
      </c>
      <c r="K1404" s="259" t="s">
        <v>16</v>
      </c>
      <c r="L1404" s="261">
        <v>2649.01</v>
      </c>
    </row>
    <row r="1405" spans="1:12" s="139" customFormat="1" ht="21.75" customHeight="1" x14ac:dyDescent="0.2">
      <c r="A1405" s="169" t="s">
        <v>134</v>
      </c>
      <c r="B1405" s="259" t="s">
        <v>21</v>
      </c>
      <c r="C1405" s="259" t="s">
        <v>2178</v>
      </c>
      <c r="D1405" s="259" t="s">
        <v>2274</v>
      </c>
      <c r="E1405" s="259" t="s">
        <v>2275</v>
      </c>
      <c r="F1405" s="259">
        <v>4061</v>
      </c>
      <c r="G1405" s="260">
        <v>42527</v>
      </c>
      <c r="H1405" s="259" t="s">
        <v>2276</v>
      </c>
      <c r="I1405" s="259" t="s">
        <v>2277</v>
      </c>
      <c r="J1405" s="259" t="s">
        <v>179</v>
      </c>
      <c r="K1405" s="259" t="s">
        <v>16</v>
      </c>
      <c r="L1405" s="261">
        <v>3086.1</v>
      </c>
    </row>
    <row r="1406" spans="1:12" s="139" customFormat="1" ht="21.75" customHeight="1" x14ac:dyDescent="0.2">
      <c r="A1406" s="169" t="s">
        <v>134</v>
      </c>
      <c r="B1406" s="174" t="s">
        <v>35</v>
      </c>
      <c r="C1406" s="174" t="s">
        <v>3114</v>
      </c>
      <c r="D1406" s="171" t="s">
        <v>2142</v>
      </c>
      <c r="E1406" s="171" t="s">
        <v>2180</v>
      </c>
      <c r="F1406" s="174">
        <v>720</v>
      </c>
      <c r="G1406" s="175">
        <v>42655</v>
      </c>
      <c r="H1406" s="171" t="s">
        <v>1776</v>
      </c>
      <c r="I1406" s="176" t="s">
        <v>3115</v>
      </c>
      <c r="J1406" s="337" t="s">
        <v>2142</v>
      </c>
      <c r="K1406" s="337" t="s">
        <v>16</v>
      </c>
      <c r="L1406" s="177">
        <v>6438</v>
      </c>
    </row>
    <row r="1407" spans="1:12" s="139" customFormat="1" ht="21.75" customHeight="1" x14ac:dyDescent="0.2">
      <c r="A1407" s="169" t="s">
        <v>134</v>
      </c>
      <c r="B1407" s="174" t="s">
        <v>3861</v>
      </c>
      <c r="C1407" s="174" t="s">
        <v>62</v>
      </c>
      <c r="D1407" s="171" t="s">
        <v>3116</v>
      </c>
      <c r="E1407" s="171" t="s">
        <v>3117</v>
      </c>
      <c r="F1407" s="174">
        <v>51</v>
      </c>
      <c r="G1407" s="175">
        <v>42544</v>
      </c>
      <c r="H1407" s="171" t="s">
        <v>1465</v>
      </c>
      <c r="I1407" s="176" t="s">
        <v>811</v>
      </c>
      <c r="J1407" s="174" t="s">
        <v>3118</v>
      </c>
      <c r="K1407" s="174" t="s">
        <v>16</v>
      </c>
      <c r="L1407" s="177">
        <v>5220</v>
      </c>
    </row>
    <row r="1408" spans="1:12" s="139" customFormat="1" ht="21.75" customHeight="1" x14ac:dyDescent="0.2">
      <c r="A1408" s="169" t="s">
        <v>134</v>
      </c>
      <c r="B1408" s="174" t="s">
        <v>3861</v>
      </c>
      <c r="C1408" s="174" t="str">
        <f>+C1407</f>
        <v>AIRE ACONDICIONADO</v>
      </c>
      <c r="D1408" s="171"/>
      <c r="E1408" s="171"/>
      <c r="F1408" s="174">
        <v>41</v>
      </c>
      <c r="G1408" s="175">
        <v>42541</v>
      </c>
      <c r="H1408" s="171"/>
      <c r="I1408" s="176"/>
      <c r="J1408" s="174"/>
      <c r="K1408" s="174" t="s">
        <v>16</v>
      </c>
      <c r="L1408" s="177">
        <v>6960</v>
      </c>
    </row>
    <row r="1409" spans="1:12" s="139" customFormat="1" ht="21.75" customHeight="1" x14ac:dyDescent="0.2">
      <c r="A1409" s="169" t="s">
        <v>134</v>
      </c>
      <c r="B1409" s="170" t="s">
        <v>21</v>
      </c>
      <c r="C1409" s="174" t="s">
        <v>1521</v>
      </c>
      <c r="D1409" s="171" t="s">
        <v>3119</v>
      </c>
      <c r="E1409" s="171" t="s">
        <v>2267</v>
      </c>
      <c r="F1409" s="174">
        <v>50083</v>
      </c>
      <c r="G1409" s="175">
        <v>42646</v>
      </c>
      <c r="H1409" s="171" t="s">
        <v>3120</v>
      </c>
      <c r="I1409" s="176" t="s">
        <v>3121</v>
      </c>
      <c r="J1409" s="174" t="s">
        <v>3122</v>
      </c>
      <c r="K1409" s="174" t="s">
        <v>16</v>
      </c>
      <c r="L1409" s="177">
        <v>3940.4</v>
      </c>
    </row>
    <row r="1410" spans="1:12" s="139" customFormat="1" ht="21.75" customHeight="1" x14ac:dyDescent="0.2">
      <c r="A1410" s="169" t="s">
        <v>63</v>
      </c>
      <c r="B1410" s="170" t="s">
        <v>2278</v>
      </c>
      <c r="C1410" s="170" t="s">
        <v>2279</v>
      </c>
      <c r="D1410" s="181"/>
      <c r="E1410" s="170" t="s">
        <v>3595</v>
      </c>
      <c r="F1410" s="170">
        <v>14</v>
      </c>
      <c r="G1410" s="182">
        <v>42008</v>
      </c>
      <c r="H1410" s="181"/>
      <c r="I1410" s="181" t="s">
        <v>13</v>
      </c>
      <c r="J1410" s="181" t="s">
        <v>15</v>
      </c>
      <c r="K1410" s="170" t="s">
        <v>16</v>
      </c>
      <c r="L1410" s="190">
        <v>193333.72</v>
      </c>
    </row>
    <row r="1411" spans="1:12" s="139" customFormat="1" ht="21.75" customHeight="1" x14ac:dyDescent="0.2">
      <c r="A1411" s="169" t="s">
        <v>63</v>
      </c>
      <c r="B1411" s="170" t="s">
        <v>2278</v>
      </c>
      <c r="C1411" s="170" t="s">
        <v>2279</v>
      </c>
      <c r="D1411" s="181"/>
      <c r="E1411" s="170" t="s">
        <v>3595</v>
      </c>
      <c r="F1411" s="170">
        <v>15</v>
      </c>
      <c r="G1411" s="182">
        <v>42038</v>
      </c>
      <c r="H1411" s="181"/>
      <c r="I1411" s="181" t="s">
        <v>13</v>
      </c>
      <c r="J1411" s="181" t="s">
        <v>15</v>
      </c>
      <c r="K1411" s="170" t="s">
        <v>16</v>
      </c>
      <c r="L1411" s="190">
        <v>193333.72</v>
      </c>
    </row>
    <row r="1412" spans="1:12" s="139" customFormat="1" ht="21.75" customHeight="1" x14ac:dyDescent="0.2">
      <c r="A1412" s="169" t="s">
        <v>63</v>
      </c>
      <c r="B1412" s="170" t="s">
        <v>2278</v>
      </c>
      <c r="C1412" s="170" t="s">
        <v>2279</v>
      </c>
      <c r="D1412" s="181"/>
      <c r="E1412" s="170" t="s">
        <v>3595</v>
      </c>
      <c r="F1412" s="170">
        <v>16</v>
      </c>
      <c r="G1412" s="182">
        <v>42100</v>
      </c>
      <c r="H1412" s="181"/>
      <c r="I1412" s="181" t="s">
        <v>13</v>
      </c>
      <c r="J1412" s="181" t="s">
        <v>15</v>
      </c>
      <c r="K1412" s="170" t="s">
        <v>16</v>
      </c>
      <c r="L1412" s="190">
        <v>193333.72</v>
      </c>
    </row>
    <row r="1413" spans="1:12" s="139" customFormat="1" ht="21.75" customHeight="1" x14ac:dyDescent="0.2">
      <c r="A1413" s="169" t="s">
        <v>63</v>
      </c>
      <c r="B1413" s="170" t="s">
        <v>2278</v>
      </c>
      <c r="C1413" s="170" t="s">
        <v>2279</v>
      </c>
      <c r="D1413" s="181"/>
      <c r="E1413" s="170" t="s">
        <v>3595</v>
      </c>
      <c r="F1413" s="170">
        <v>17</v>
      </c>
      <c r="G1413" s="182">
        <v>42130</v>
      </c>
      <c r="H1413" s="181"/>
      <c r="I1413" s="181" t="s">
        <v>13</v>
      </c>
      <c r="J1413" s="181" t="s">
        <v>15</v>
      </c>
      <c r="K1413" s="170" t="s">
        <v>16</v>
      </c>
      <c r="L1413" s="190">
        <v>193333.72</v>
      </c>
    </row>
    <row r="1414" spans="1:12" s="139" customFormat="1" ht="21.75" customHeight="1" x14ac:dyDescent="0.2">
      <c r="A1414" s="169" t="s">
        <v>63</v>
      </c>
      <c r="B1414" s="170" t="s">
        <v>2278</v>
      </c>
      <c r="C1414" s="170" t="s">
        <v>2279</v>
      </c>
      <c r="D1414" s="181"/>
      <c r="E1414" s="170" t="s">
        <v>3595</v>
      </c>
      <c r="F1414" s="170">
        <v>3</v>
      </c>
      <c r="G1414" s="182">
        <v>41793</v>
      </c>
      <c r="H1414" s="181"/>
      <c r="I1414" s="181" t="s">
        <v>13</v>
      </c>
      <c r="J1414" s="181" t="s">
        <v>15</v>
      </c>
      <c r="K1414" s="170" t="s">
        <v>16</v>
      </c>
      <c r="L1414" s="190">
        <v>193333.72</v>
      </c>
    </row>
    <row r="1415" spans="1:12" s="139" customFormat="1" ht="21.75" customHeight="1" x14ac:dyDescent="0.2">
      <c r="A1415" s="169" t="s">
        <v>63</v>
      </c>
      <c r="B1415" s="170" t="s">
        <v>2278</v>
      </c>
      <c r="C1415" s="170" t="s">
        <v>2279</v>
      </c>
      <c r="D1415" s="181"/>
      <c r="E1415" s="170" t="s">
        <v>3595</v>
      </c>
      <c r="F1415" s="170">
        <v>4</v>
      </c>
      <c r="G1415" s="182">
        <v>41822</v>
      </c>
      <c r="H1415" s="181"/>
      <c r="I1415" s="181" t="s">
        <v>13</v>
      </c>
      <c r="J1415" s="181" t="s">
        <v>15</v>
      </c>
      <c r="K1415" s="170" t="s">
        <v>16</v>
      </c>
      <c r="L1415" s="190">
        <v>193333.72</v>
      </c>
    </row>
    <row r="1416" spans="1:12" s="139" customFormat="1" ht="21.75" customHeight="1" x14ac:dyDescent="0.2">
      <c r="A1416" s="169" t="s">
        <v>63</v>
      </c>
      <c r="B1416" s="170" t="s">
        <v>2278</v>
      </c>
      <c r="C1416" s="170" t="s">
        <v>2279</v>
      </c>
      <c r="D1416" s="181"/>
      <c r="E1416" s="170" t="s">
        <v>3595</v>
      </c>
      <c r="F1416" s="170">
        <v>5</v>
      </c>
      <c r="G1416" s="182">
        <v>41822</v>
      </c>
      <c r="H1416" s="181"/>
      <c r="I1416" s="181" t="s">
        <v>13</v>
      </c>
      <c r="J1416" s="181" t="s">
        <v>15</v>
      </c>
      <c r="K1416" s="170" t="s">
        <v>16</v>
      </c>
      <c r="L1416" s="190">
        <v>193333.72</v>
      </c>
    </row>
    <row r="1417" spans="1:12" s="139" customFormat="1" ht="21.75" customHeight="1" x14ac:dyDescent="0.2">
      <c r="A1417" s="169" t="s">
        <v>63</v>
      </c>
      <c r="B1417" s="170" t="s">
        <v>2278</v>
      </c>
      <c r="C1417" s="170" t="s">
        <v>2279</v>
      </c>
      <c r="D1417" s="181"/>
      <c r="E1417" s="170" t="s">
        <v>3595</v>
      </c>
      <c r="F1417" s="170">
        <v>8</v>
      </c>
      <c r="G1417" s="182">
        <v>42218</v>
      </c>
      <c r="H1417" s="181"/>
      <c r="I1417" s="181" t="s">
        <v>13</v>
      </c>
      <c r="J1417" s="181" t="s">
        <v>15</v>
      </c>
      <c r="K1417" s="170" t="s">
        <v>16</v>
      </c>
      <c r="L1417" s="190">
        <v>193333.72</v>
      </c>
    </row>
    <row r="1418" spans="1:12" s="139" customFormat="1" ht="21.75" customHeight="1" x14ac:dyDescent="0.2">
      <c r="A1418" s="169" t="s">
        <v>63</v>
      </c>
      <c r="B1418" s="170" t="s">
        <v>2278</v>
      </c>
      <c r="C1418" s="170" t="s">
        <v>2279</v>
      </c>
      <c r="D1418" s="181"/>
      <c r="E1418" s="170" t="s">
        <v>3595</v>
      </c>
      <c r="F1418" s="170">
        <v>9</v>
      </c>
      <c r="G1418" s="182">
        <v>41884</v>
      </c>
      <c r="H1418" s="181"/>
      <c r="I1418" s="181" t="s">
        <v>13</v>
      </c>
      <c r="J1418" s="181" t="s">
        <v>15</v>
      </c>
      <c r="K1418" s="170" t="s">
        <v>16</v>
      </c>
      <c r="L1418" s="190">
        <v>193333.72</v>
      </c>
    </row>
    <row r="1419" spans="1:12" s="139" customFormat="1" ht="21.75" customHeight="1" x14ac:dyDescent="0.2">
      <c r="A1419" s="169" t="s">
        <v>63</v>
      </c>
      <c r="B1419" s="170" t="s">
        <v>2278</v>
      </c>
      <c r="C1419" s="170" t="s">
        <v>2279</v>
      </c>
      <c r="D1419" s="181"/>
      <c r="E1419" s="170" t="s">
        <v>3595</v>
      </c>
      <c r="F1419" s="170">
        <v>11</v>
      </c>
      <c r="G1419" s="182">
        <v>41913</v>
      </c>
      <c r="H1419" s="181"/>
      <c r="I1419" s="181" t="s">
        <v>13</v>
      </c>
      <c r="J1419" s="181" t="s">
        <v>15</v>
      </c>
      <c r="K1419" s="170" t="s">
        <v>16</v>
      </c>
      <c r="L1419" s="190">
        <v>193333.72</v>
      </c>
    </row>
    <row r="1420" spans="1:12" s="139" customFormat="1" ht="21.75" customHeight="1" x14ac:dyDescent="0.2">
      <c r="A1420" s="169" t="s">
        <v>63</v>
      </c>
      <c r="B1420" s="170" t="s">
        <v>2278</v>
      </c>
      <c r="C1420" s="170" t="s">
        <v>2279</v>
      </c>
      <c r="D1420" s="181"/>
      <c r="E1420" s="170" t="s">
        <v>3595</v>
      </c>
      <c r="F1420" s="170">
        <v>12</v>
      </c>
      <c r="G1420" s="182">
        <v>41956</v>
      </c>
      <c r="H1420" s="181"/>
      <c r="I1420" s="181" t="s">
        <v>13</v>
      </c>
      <c r="J1420" s="181" t="s">
        <v>15</v>
      </c>
      <c r="K1420" s="170" t="s">
        <v>16</v>
      </c>
      <c r="L1420" s="190">
        <v>193333.72</v>
      </c>
    </row>
    <row r="1421" spans="1:12" s="139" customFormat="1" ht="21.75" customHeight="1" x14ac:dyDescent="0.2">
      <c r="A1421" s="169" t="s">
        <v>63</v>
      </c>
      <c r="B1421" s="170" t="s">
        <v>2278</v>
      </c>
      <c r="C1421" s="170" t="s">
        <v>2279</v>
      </c>
      <c r="D1421" s="181"/>
      <c r="E1421" s="170" t="s">
        <v>3595</v>
      </c>
      <c r="F1421" s="170">
        <v>13</v>
      </c>
      <c r="G1421" s="182">
        <v>41975</v>
      </c>
      <c r="H1421" s="181"/>
      <c r="I1421" s="181" t="s">
        <v>13</v>
      </c>
      <c r="J1421" s="181" t="s">
        <v>15</v>
      </c>
      <c r="K1421" s="170" t="s">
        <v>16</v>
      </c>
      <c r="L1421" s="190">
        <v>193333.72</v>
      </c>
    </row>
    <row r="1422" spans="1:12" s="139" customFormat="1" ht="21.75" customHeight="1" x14ac:dyDescent="0.2">
      <c r="A1422" s="169" t="s">
        <v>191</v>
      </c>
      <c r="B1422" s="170" t="s">
        <v>2280</v>
      </c>
      <c r="C1422" s="170" t="s">
        <v>2281</v>
      </c>
      <c r="D1422" s="181"/>
      <c r="E1422" s="170" t="s">
        <v>3159</v>
      </c>
      <c r="F1422" s="170">
        <v>111</v>
      </c>
      <c r="G1422" s="182">
        <v>41989</v>
      </c>
      <c r="H1422" s="181"/>
      <c r="I1422" s="181"/>
      <c r="J1422" s="181" t="s">
        <v>15</v>
      </c>
      <c r="K1422" s="170" t="s">
        <v>16</v>
      </c>
      <c r="L1422" s="190">
        <v>400000</v>
      </c>
    </row>
    <row r="1423" spans="1:12" s="139" customFormat="1" ht="21.75" customHeight="1" x14ac:dyDescent="0.2">
      <c r="A1423" s="176" t="s">
        <v>208</v>
      </c>
      <c r="B1423" s="170" t="s">
        <v>3861</v>
      </c>
      <c r="C1423" s="170" t="s">
        <v>62</v>
      </c>
      <c r="D1423" s="181"/>
      <c r="E1423" s="170" t="s">
        <v>3598</v>
      </c>
      <c r="F1423" s="170">
        <v>93</v>
      </c>
      <c r="G1423" s="182">
        <v>42250</v>
      </c>
      <c r="H1423" s="181"/>
      <c r="I1423" s="181"/>
      <c r="J1423" s="181"/>
      <c r="K1423" s="170" t="s">
        <v>16</v>
      </c>
      <c r="L1423" s="190">
        <v>22620</v>
      </c>
    </row>
    <row r="1424" spans="1:12" s="139" customFormat="1" ht="21.75" customHeight="1" x14ac:dyDescent="0.2">
      <c r="A1424" s="186" t="s">
        <v>3711</v>
      </c>
      <c r="B1424" s="289" t="s">
        <v>61</v>
      </c>
      <c r="C1424" s="186" t="s">
        <v>3690</v>
      </c>
      <c r="D1424" s="186" t="s">
        <v>3712</v>
      </c>
      <c r="E1424" s="186" t="s">
        <v>3713</v>
      </c>
      <c r="F1424" s="186">
        <v>754</v>
      </c>
      <c r="G1424" s="290">
        <v>42921</v>
      </c>
      <c r="H1424" s="191"/>
      <c r="I1424" s="191"/>
      <c r="J1424" s="191"/>
      <c r="K1424" s="187"/>
      <c r="L1424" s="189">
        <v>3294.4</v>
      </c>
    </row>
    <row r="1425" spans="1:12" s="139" customFormat="1" ht="21.75" customHeight="1" x14ac:dyDescent="0.2">
      <c r="A1425" s="187" t="s">
        <v>3711</v>
      </c>
      <c r="B1425" s="191" t="s">
        <v>35</v>
      </c>
      <c r="C1425" s="191" t="s">
        <v>3714</v>
      </c>
      <c r="D1425" s="191" t="s">
        <v>222</v>
      </c>
      <c r="E1425" s="191" t="s">
        <v>2690</v>
      </c>
      <c r="F1425" s="191">
        <v>762</v>
      </c>
      <c r="G1425" s="301">
        <v>42921</v>
      </c>
      <c r="H1425" s="191"/>
      <c r="I1425" s="191"/>
      <c r="J1425" s="191"/>
      <c r="K1425" s="191"/>
      <c r="L1425" s="189">
        <v>7656</v>
      </c>
    </row>
    <row r="1426" spans="1:12" s="139" customFormat="1" ht="21.75" customHeight="1" x14ac:dyDescent="0.2">
      <c r="A1426" s="191" t="s">
        <v>3711</v>
      </c>
      <c r="B1426" s="191" t="s">
        <v>35</v>
      </c>
      <c r="C1426" s="191" t="s">
        <v>3714</v>
      </c>
      <c r="D1426" s="191" t="s">
        <v>3715</v>
      </c>
      <c r="E1426" s="191" t="s">
        <v>3716</v>
      </c>
      <c r="F1426" s="191">
        <v>781</v>
      </c>
      <c r="G1426" s="301">
        <v>42922</v>
      </c>
      <c r="H1426" s="191" t="s">
        <v>139</v>
      </c>
      <c r="I1426" s="191" t="s">
        <v>2722</v>
      </c>
      <c r="J1426" s="191" t="s">
        <v>3717</v>
      </c>
      <c r="K1426" s="191"/>
      <c r="L1426" s="189">
        <v>7656</v>
      </c>
    </row>
    <row r="1427" spans="1:12" s="139" customFormat="1" ht="21.75" customHeight="1" x14ac:dyDescent="0.2">
      <c r="A1427" s="169" t="s">
        <v>2282</v>
      </c>
      <c r="B1427" s="170" t="s">
        <v>3861</v>
      </c>
      <c r="C1427" s="170" t="s">
        <v>62</v>
      </c>
      <c r="D1427" s="181"/>
      <c r="E1427" s="170" t="s">
        <v>2138</v>
      </c>
      <c r="F1427" s="170">
        <v>94</v>
      </c>
      <c r="G1427" s="182">
        <v>42250</v>
      </c>
      <c r="H1427" s="181"/>
      <c r="I1427" s="181"/>
      <c r="J1427" s="181"/>
      <c r="K1427" s="170" t="s">
        <v>16</v>
      </c>
      <c r="L1427" s="190">
        <v>85260</v>
      </c>
    </row>
    <row r="1428" spans="1:12" s="139" customFormat="1" ht="21.75" customHeight="1" x14ac:dyDescent="0.2">
      <c r="A1428" s="169" t="s">
        <v>2282</v>
      </c>
      <c r="B1428" s="170" t="s">
        <v>3861</v>
      </c>
      <c r="C1428" s="170" t="s">
        <v>62</v>
      </c>
      <c r="D1428" s="181"/>
      <c r="E1428" s="170" t="s">
        <v>2138</v>
      </c>
      <c r="F1428" s="170">
        <v>85</v>
      </c>
      <c r="G1428" s="182">
        <v>42250</v>
      </c>
      <c r="H1428" s="181"/>
      <c r="I1428" s="181"/>
      <c r="J1428" s="181"/>
      <c r="K1428" s="170" t="s">
        <v>16</v>
      </c>
      <c r="L1428" s="190">
        <v>235480</v>
      </c>
    </row>
    <row r="1429" spans="1:12" s="139" customFormat="1" ht="21.75" customHeight="1" x14ac:dyDescent="0.2">
      <c r="A1429" s="169" t="s">
        <v>3481</v>
      </c>
      <c r="B1429" s="170" t="s">
        <v>61</v>
      </c>
      <c r="C1429" s="181" t="s">
        <v>251</v>
      </c>
      <c r="D1429" s="181" t="s">
        <v>2283</v>
      </c>
      <c r="E1429" s="170" t="s">
        <v>2714</v>
      </c>
      <c r="F1429" s="170" t="s">
        <v>2284</v>
      </c>
      <c r="G1429" s="182">
        <v>42193</v>
      </c>
      <c r="H1429" s="181" t="s">
        <v>849</v>
      </c>
      <c r="I1429" s="181" t="s">
        <v>1065</v>
      </c>
      <c r="J1429" s="181" t="s">
        <v>15</v>
      </c>
      <c r="K1429" s="170" t="s">
        <v>16</v>
      </c>
      <c r="L1429" s="183">
        <v>3249.81</v>
      </c>
    </row>
    <row r="1430" spans="1:12" s="139" customFormat="1" ht="21.75" customHeight="1" x14ac:dyDescent="0.2">
      <c r="A1430" s="169" t="s">
        <v>3481</v>
      </c>
      <c r="B1430" s="170" t="s">
        <v>61</v>
      </c>
      <c r="C1430" s="181" t="s">
        <v>251</v>
      </c>
      <c r="D1430" s="181" t="s">
        <v>2285</v>
      </c>
      <c r="E1430" s="170" t="s">
        <v>2714</v>
      </c>
      <c r="F1430" s="170" t="s">
        <v>2284</v>
      </c>
      <c r="G1430" s="182">
        <v>38541</v>
      </c>
      <c r="H1430" s="181" t="s">
        <v>849</v>
      </c>
      <c r="I1430" s="181" t="s">
        <v>1065</v>
      </c>
      <c r="J1430" s="181" t="s">
        <v>15</v>
      </c>
      <c r="K1430" s="170" t="s">
        <v>16</v>
      </c>
      <c r="L1430" s="183">
        <v>3249.86</v>
      </c>
    </row>
    <row r="1431" spans="1:12" s="139" customFormat="1" ht="21.75" customHeight="1" x14ac:dyDescent="0.2">
      <c r="A1431" s="169" t="s">
        <v>3481</v>
      </c>
      <c r="B1431" s="170" t="s">
        <v>61</v>
      </c>
      <c r="C1431" s="181" t="s">
        <v>251</v>
      </c>
      <c r="D1431" s="181" t="s">
        <v>2286</v>
      </c>
      <c r="E1431" s="170" t="s">
        <v>2714</v>
      </c>
      <c r="F1431" s="170" t="s">
        <v>2284</v>
      </c>
      <c r="G1431" s="182">
        <v>42193</v>
      </c>
      <c r="H1431" s="181" t="s">
        <v>849</v>
      </c>
      <c r="I1431" s="181" t="s">
        <v>1065</v>
      </c>
      <c r="J1431" s="181" t="s">
        <v>15</v>
      </c>
      <c r="K1431" s="170" t="s">
        <v>16</v>
      </c>
      <c r="L1431" s="183">
        <v>3249.86</v>
      </c>
    </row>
    <row r="1432" spans="1:12" s="139" customFormat="1" ht="21.75" customHeight="1" x14ac:dyDescent="0.2">
      <c r="A1432" s="169" t="s">
        <v>3481</v>
      </c>
      <c r="B1432" s="170" t="s">
        <v>61</v>
      </c>
      <c r="C1432" s="181" t="s">
        <v>251</v>
      </c>
      <c r="D1432" s="181" t="s">
        <v>2287</v>
      </c>
      <c r="E1432" s="170" t="s">
        <v>2714</v>
      </c>
      <c r="F1432" s="170" t="s">
        <v>2284</v>
      </c>
      <c r="G1432" s="182">
        <v>42193</v>
      </c>
      <c r="H1432" s="181" t="s">
        <v>849</v>
      </c>
      <c r="I1432" s="181" t="s">
        <v>1065</v>
      </c>
      <c r="J1432" s="181" t="s">
        <v>15</v>
      </c>
      <c r="K1432" s="170" t="s">
        <v>16</v>
      </c>
      <c r="L1432" s="183">
        <v>3249.86</v>
      </c>
    </row>
    <row r="1433" spans="1:12" s="139" customFormat="1" ht="21.75" customHeight="1" x14ac:dyDescent="0.2">
      <c r="A1433" s="169" t="s">
        <v>3481</v>
      </c>
      <c r="B1433" s="170" t="s">
        <v>61</v>
      </c>
      <c r="C1433" s="181" t="s">
        <v>251</v>
      </c>
      <c r="D1433" s="181" t="s">
        <v>2288</v>
      </c>
      <c r="E1433" s="170" t="s">
        <v>2714</v>
      </c>
      <c r="F1433" s="170" t="s">
        <v>2284</v>
      </c>
      <c r="G1433" s="182">
        <v>42193</v>
      </c>
      <c r="H1433" s="181" t="s">
        <v>849</v>
      </c>
      <c r="I1433" s="181" t="s">
        <v>1065</v>
      </c>
      <c r="J1433" s="181" t="s">
        <v>15</v>
      </c>
      <c r="K1433" s="170" t="s">
        <v>16</v>
      </c>
      <c r="L1433" s="183">
        <v>3249.86</v>
      </c>
    </row>
    <row r="1434" spans="1:12" s="139" customFormat="1" ht="21.75" customHeight="1" x14ac:dyDescent="0.2">
      <c r="A1434" s="169" t="s">
        <v>3481</v>
      </c>
      <c r="B1434" s="170" t="s">
        <v>61</v>
      </c>
      <c r="C1434" s="181" t="s">
        <v>251</v>
      </c>
      <c r="D1434" s="181" t="s">
        <v>2289</v>
      </c>
      <c r="E1434" s="170" t="s">
        <v>2714</v>
      </c>
      <c r="F1434" s="170" t="s">
        <v>2284</v>
      </c>
      <c r="G1434" s="182">
        <v>42193</v>
      </c>
      <c r="H1434" s="181" t="s">
        <v>849</v>
      </c>
      <c r="I1434" s="181" t="s">
        <v>1065</v>
      </c>
      <c r="J1434" s="181" t="s">
        <v>15</v>
      </c>
      <c r="K1434" s="170" t="s">
        <v>16</v>
      </c>
      <c r="L1434" s="183">
        <v>3249.86</v>
      </c>
    </row>
    <row r="1435" spans="1:12" s="139" customFormat="1" ht="21.75" customHeight="1" x14ac:dyDescent="0.2">
      <c r="A1435" s="169" t="s">
        <v>3481</v>
      </c>
      <c r="B1435" s="170" t="s">
        <v>61</v>
      </c>
      <c r="C1435" s="181" t="s">
        <v>251</v>
      </c>
      <c r="D1435" s="181" t="s">
        <v>2290</v>
      </c>
      <c r="E1435" s="170" t="s">
        <v>2714</v>
      </c>
      <c r="F1435" s="170" t="s">
        <v>2284</v>
      </c>
      <c r="G1435" s="182">
        <v>42193</v>
      </c>
      <c r="H1435" s="181" t="s">
        <v>849</v>
      </c>
      <c r="I1435" s="181" t="s">
        <v>1065</v>
      </c>
      <c r="J1435" s="181" t="s">
        <v>15</v>
      </c>
      <c r="K1435" s="170" t="s">
        <v>16</v>
      </c>
      <c r="L1435" s="183">
        <v>3249.86</v>
      </c>
    </row>
    <row r="1436" spans="1:12" s="139" customFormat="1" ht="21.75" customHeight="1" x14ac:dyDescent="0.2">
      <c r="A1436" s="169" t="s">
        <v>3481</v>
      </c>
      <c r="B1436" s="170" t="s">
        <v>61</v>
      </c>
      <c r="C1436" s="181" t="s">
        <v>251</v>
      </c>
      <c r="D1436" s="181" t="s">
        <v>2291</v>
      </c>
      <c r="E1436" s="170" t="s">
        <v>2714</v>
      </c>
      <c r="F1436" s="170" t="s">
        <v>2284</v>
      </c>
      <c r="G1436" s="182">
        <v>42193</v>
      </c>
      <c r="H1436" s="181" t="s">
        <v>849</v>
      </c>
      <c r="I1436" s="181" t="s">
        <v>1065</v>
      </c>
      <c r="J1436" s="181" t="s">
        <v>15</v>
      </c>
      <c r="K1436" s="170" t="s">
        <v>16</v>
      </c>
      <c r="L1436" s="183">
        <v>3249.86</v>
      </c>
    </row>
    <row r="1437" spans="1:12" s="139" customFormat="1" ht="21.75" customHeight="1" x14ac:dyDescent="0.2">
      <c r="A1437" s="169" t="s">
        <v>3481</v>
      </c>
      <c r="B1437" s="170" t="s">
        <v>61</v>
      </c>
      <c r="C1437" s="181" t="s">
        <v>251</v>
      </c>
      <c r="D1437" s="181" t="s">
        <v>2292</v>
      </c>
      <c r="E1437" s="170" t="s">
        <v>2714</v>
      </c>
      <c r="F1437" s="170" t="s">
        <v>2284</v>
      </c>
      <c r="G1437" s="182" t="s">
        <v>2293</v>
      </c>
      <c r="H1437" s="181" t="s">
        <v>849</v>
      </c>
      <c r="I1437" s="181" t="s">
        <v>1065</v>
      </c>
      <c r="J1437" s="181" t="s">
        <v>15</v>
      </c>
      <c r="K1437" s="170" t="s">
        <v>16</v>
      </c>
      <c r="L1437" s="183">
        <v>3249.86</v>
      </c>
    </row>
    <row r="1438" spans="1:12" s="139" customFormat="1" ht="21.75" customHeight="1" x14ac:dyDescent="0.2">
      <c r="A1438" s="169" t="s">
        <v>3481</v>
      </c>
      <c r="B1438" s="170" t="s">
        <v>61</v>
      </c>
      <c r="C1438" s="181" t="s">
        <v>251</v>
      </c>
      <c r="D1438" s="181" t="s">
        <v>2294</v>
      </c>
      <c r="E1438" s="170" t="s">
        <v>2714</v>
      </c>
      <c r="F1438" s="170" t="s">
        <v>2284</v>
      </c>
      <c r="G1438" s="182">
        <v>42193</v>
      </c>
      <c r="H1438" s="181" t="s">
        <v>849</v>
      </c>
      <c r="I1438" s="181" t="s">
        <v>1065</v>
      </c>
      <c r="J1438" s="181" t="s">
        <v>15</v>
      </c>
      <c r="K1438" s="170" t="s">
        <v>16</v>
      </c>
      <c r="L1438" s="183">
        <v>3249.86</v>
      </c>
    </row>
    <row r="1439" spans="1:12" s="139" customFormat="1" ht="21.75" customHeight="1" x14ac:dyDescent="0.2">
      <c r="A1439" s="169"/>
      <c r="B1439" s="170" t="s">
        <v>142</v>
      </c>
      <c r="C1439" s="181" t="s">
        <v>2308</v>
      </c>
      <c r="D1439" s="181"/>
      <c r="E1439" s="170"/>
      <c r="F1439" s="170" t="s">
        <v>2309</v>
      </c>
      <c r="G1439" s="182">
        <v>42270</v>
      </c>
      <c r="H1439" s="181"/>
      <c r="I1439" s="170"/>
      <c r="J1439" s="181"/>
      <c r="K1439" s="170" t="s">
        <v>16</v>
      </c>
      <c r="L1439" s="183">
        <v>11484</v>
      </c>
    </row>
    <row r="1440" spans="1:12" s="151" customFormat="1" ht="21.75" customHeight="1" x14ac:dyDescent="0.2">
      <c r="A1440" s="169"/>
      <c r="B1440" s="170" t="s">
        <v>35</v>
      </c>
      <c r="C1440" s="181" t="s">
        <v>2333</v>
      </c>
      <c r="D1440" s="181"/>
      <c r="E1440" s="170"/>
      <c r="F1440" s="170">
        <v>237</v>
      </c>
      <c r="G1440" s="182">
        <v>42061</v>
      </c>
      <c r="H1440" s="181"/>
      <c r="I1440" s="181"/>
      <c r="J1440" s="181"/>
      <c r="K1440" s="170" t="s">
        <v>16</v>
      </c>
      <c r="L1440" s="190">
        <v>100000</v>
      </c>
    </row>
    <row r="1441" spans="1:12" s="139" customFormat="1" ht="21.75" customHeight="1" x14ac:dyDescent="0.2">
      <c r="A1441" s="169"/>
      <c r="B1441" s="170" t="s">
        <v>35</v>
      </c>
      <c r="C1441" s="181" t="s">
        <v>1768</v>
      </c>
      <c r="D1441" s="181"/>
      <c r="E1441" s="170"/>
      <c r="F1441" s="170">
        <v>237</v>
      </c>
      <c r="G1441" s="182">
        <v>42186</v>
      </c>
      <c r="H1441" s="181"/>
      <c r="I1441" s="181"/>
      <c r="J1441" s="181"/>
      <c r="K1441" s="170" t="s">
        <v>16</v>
      </c>
      <c r="L1441" s="190">
        <v>374999.87</v>
      </c>
    </row>
    <row r="1442" spans="1:12" s="139" customFormat="1" ht="21.75" customHeight="1" x14ac:dyDescent="0.2">
      <c r="A1442" s="169" t="s">
        <v>63</v>
      </c>
      <c r="B1442" s="170" t="s">
        <v>35</v>
      </c>
      <c r="C1442" s="181" t="s">
        <v>52</v>
      </c>
      <c r="D1442" s="181" t="s">
        <v>2334</v>
      </c>
      <c r="E1442" s="170" t="s">
        <v>3595</v>
      </c>
      <c r="F1442" s="170" t="s">
        <v>2335</v>
      </c>
      <c r="G1442" s="182">
        <v>42167</v>
      </c>
      <c r="H1442" s="181" t="s">
        <v>1317</v>
      </c>
      <c r="I1442" s="181" t="s">
        <v>2028</v>
      </c>
      <c r="J1442" s="181" t="s">
        <v>2336</v>
      </c>
      <c r="K1442" s="170" t="s">
        <v>16</v>
      </c>
      <c r="L1442" s="183">
        <v>150</v>
      </c>
    </row>
    <row r="1443" spans="1:12" s="139" customFormat="1" ht="21.75" customHeight="1" x14ac:dyDescent="0.2">
      <c r="A1443" s="169" t="s">
        <v>63</v>
      </c>
      <c r="B1443" s="170" t="s">
        <v>35</v>
      </c>
      <c r="C1443" s="181" t="s">
        <v>116</v>
      </c>
      <c r="D1443" s="181" t="s">
        <v>2337</v>
      </c>
      <c r="E1443" s="170" t="s">
        <v>3595</v>
      </c>
      <c r="F1443" s="170" t="s">
        <v>2335</v>
      </c>
      <c r="G1443" s="182">
        <v>42167</v>
      </c>
      <c r="H1443" s="181" t="s">
        <v>41</v>
      </c>
      <c r="I1443" s="181" t="s">
        <v>2035</v>
      </c>
      <c r="J1443" s="181" t="s">
        <v>2338</v>
      </c>
      <c r="K1443" s="170" t="s">
        <v>16</v>
      </c>
      <c r="L1443" s="183">
        <v>9590.16</v>
      </c>
    </row>
    <row r="1444" spans="1:12" s="139" customFormat="1" ht="21.75" customHeight="1" x14ac:dyDescent="0.2">
      <c r="A1444" s="169" t="s">
        <v>63</v>
      </c>
      <c r="B1444" s="170" t="s">
        <v>35</v>
      </c>
      <c r="C1444" s="181" t="s">
        <v>48</v>
      </c>
      <c r="D1444" s="181" t="s">
        <v>2339</v>
      </c>
      <c r="E1444" s="170" t="s">
        <v>3595</v>
      </c>
      <c r="F1444" s="170" t="s">
        <v>2335</v>
      </c>
      <c r="G1444" s="182">
        <v>42167</v>
      </c>
      <c r="H1444" s="181" t="s">
        <v>1317</v>
      </c>
      <c r="I1444" s="181" t="s">
        <v>2340</v>
      </c>
      <c r="J1444" s="181" t="s">
        <v>2341</v>
      </c>
      <c r="K1444" s="170" t="s">
        <v>16</v>
      </c>
      <c r="L1444" s="183">
        <v>150</v>
      </c>
    </row>
    <row r="1445" spans="1:12" s="139" customFormat="1" ht="21.75" customHeight="1" x14ac:dyDescent="0.2">
      <c r="A1445" s="169" t="s">
        <v>3481</v>
      </c>
      <c r="B1445" s="170" t="s">
        <v>35</v>
      </c>
      <c r="C1445" s="181" t="s">
        <v>39</v>
      </c>
      <c r="D1445" s="181" t="s">
        <v>2342</v>
      </c>
      <c r="E1445" s="170" t="s">
        <v>2714</v>
      </c>
      <c r="F1445" s="170" t="s">
        <v>2343</v>
      </c>
      <c r="G1445" s="182">
        <v>42185</v>
      </c>
      <c r="H1445" s="181" t="s">
        <v>1776</v>
      </c>
      <c r="I1445" s="181" t="s">
        <v>13</v>
      </c>
      <c r="J1445" s="181" t="s">
        <v>2344</v>
      </c>
      <c r="K1445" s="170" t="s">
        <v>16</v>
      </c>
      <c r="L1445" s="183">
        <v>6928.81</v>
      </c>
    </row>
    <row r="1446" spans="1:12" s="139" customFormat="1" ht="21.75" customHeight="1" x14ac:dyDescent="0.2">
      <c r="A1446" s="169" t="s">
        <v>3481</v>
      </c>
      <c r="B1446" s="170" t="s">
        <v>35</v>
      </c>
      <c r="C1446" s="181" t="s">
        <v>2345</v>
      </c>
      <c r="D1446" s="181" t="s">
        <v>2346</v>
      </c>
      <c r="E1446" s="170" t="s">
        <v>2714</v>
      </c>
      <c r="F1446" s="170" t="s">
        <v>2343</v>
      </c>
      <c r="G1446" s="182">
        <v>42185</v>
      </c>
      <c r="H1446" s="181" t="s">
        <v>139</v>
      </c>
      <c r="I1446" s="181" t="s">
        <v>1340</v>
      </c>
      <c r="J1446" s="181" t="s">
        <v>2347</v>
      </c>
      <c r="K1446" s="170" t="s">
        <v>16</v>
      </c>
      <c r="L1446" s="183">
        <v>4603.59</v>
      </c>
    </row>
    <row r="1447" spans="1:12" s="139" customFormat="1" ht="21.75" customHeight="1" x14ac:dyDescent="0.2">
      <c r="A1447" s="169" t="s">
        <v>3481</v>
      </c>
      <c r="B1447" s="170" t="s">
        <v>35</v>
      </c>
      <c r="C1447" s="181" t="s">
        <v>44</v>
      </c>
      <c r="D1447" s="181" t="s">
        <v>2348</v>
      </c>
      <c r="E1447" s="170" t="s">
        <v>2714</v>
      </c>
      <c r="F1447" s="170" t="s">
        <v>2343</v>
      </c>
      <c r="G1447" s="182">
        <v>42185</v>
      </c>
      <c r="H1447" s="181" t="s">
        <v>41</v>
      </c>
      <c r="I1447" s="181" t="s">
        <v>2149</v>
      </c>
      <c r="J1447" s="181">
        <v>45003819985</v>
      </c>
      <c r="K1447" s="170" t="s">
        <v>16</v>
      </c>
      <c r="L1447" s="183">
        <v>6928.78</v>
      </c>
    </row>
    <row r="1448" spans="1:12" s="139" customFormat="1" ht="21.75" customHeight="1" x14ac:dyDescent="0.2">
      <c r="A1448" s="169" t="s">
        <v>3481</v>
      </c>
      <c r="B1448" s="170" t="s">
        <v>35</v>
      </c>
      <c r="C1448" s="181" t="s">
        <v>52</v>
      </c>
      <c r="D1448" s="181" t="s">
        <v>2349</v>
      </c>
      <c r="E1448" s="170" t="s">
        <v>2714</v>
      </c>
      <c r="F1448" s="170" t="s">
        <v>2343</v>
      </c>
      <c r="G1448" s="182">
        <v>42185</v>
      </c>
      <c r="H1448" s="181" t="s">
        <v>1845</v>
      </c>
      <c r="I1448" s="181" t="s">
        <v>2350</v>
      </c>
      <c r="J1448" s="181" t="s">
        <v>2351</v>
      </c>
      <c r="K1448" s="170" t="s">
        <v>16</v>
      </c>
      <c r="L1448" s="183">
        <v>150</v>
      </c>
    </row>
    <row r="1449" spans="1:12" s="139" customFormat="1" ht="21.75" customHeight="1" x14ac:dyDescent="0.2">
      <c r="A1449" s="169" t="s">
        <v>3481</v>
      </c>
      <c r="B1449" s="170" t="s">
        <v>35</v>
      </c>
      <c r="C1449" s="181" t="s">
        <v>48</v>
      </c>
      <c r="D1449" s="181" t="s">
        <v>1825</v>
      </c>
      <c r="E1449" s="170" t="s">
        <v>2714</v>
      </c>
      <c r="F1449" s="170" t="s">
        <v>2343</v>
      </c>
      <c r="G1449" s="182">
        <v>42185</v>
      </c>
      <c r="H1449" s="181" t="s">
        <v>1845</v>
      </c>
      <c r="I1449" s="181" t="s">
        <v>2352</v>
      </c>
      <c r="J1449" s="181" t="s">
        <v>2353</v>
      </c>
      <c r="K1449" s="170" t="s">
        <v>16</v>
      </c>
      <c r="L1449" s="183">
        <v>150</v>
      </c>
    </row>
    <row r="1450" spans="1:12" s="139" customFormat="1" ht="21.75" customHeight="1" x14ac:dyDescent="0.2">
      <c r="A1450" s="169" t="s">
        <v>3481</v>
      </c>
      <c r="B1450" s="170" t="s">
        <v>35</v>
      </c>
      <c r="C1450" s="181" t="s">
        <v>116</v>
      </c>
      <c r="D1450" s="181" t="s">
        <v>3641</v>
      </c>
      <c r="E1450" s="170" t="s">
        <v>2714</v>
      </c>
      <c r="F1450" s="170" t="s">
        <v>2354</v>
      </c>
      <c r="G1450" s="182">
        <v>42167</v>
      </c>
      <c r="H1450" s="181" t="s">
        <v>41</v>
      </c>
      <c r="I1450" s="181" t="s">
        <v>2083</v>
      </c>
      <c r="J1450" s="181" t="s">
        <v>2355</v>
      </c>
      <c r="K1450" s="170" t="s">
        <v>16</v>
      </c>
      <c r="L1450" s="183">
        <v>9590.16</v>
      </c>
    </row>
    <row r="1451" spans="1:12" s="139" customFormat="1" ht="21.75" customHeight="1" x14ac:dyDescent="0.2">
      <c r="A1451" s="169" t="s">
        <v>3481</v>
      </c>
      <c r="B1451" s="170" t="s">
        <v>35</v>
      </c>
      <c r="C1451" s="181" t="s">
        <v>1571</v>
      </c>
      <c r="D1451" s="181" t="s">
        <v>3642</v>
      </c>
      <c r="E1451" s="170" t="s">
        <v>2714</v>
      </c>
      <c r="F1451" s="170" t="s">
        <v>2354</v>
      </c>
      <c r="G1451" s="182">
        <v>42167</v>
      </c>
      <c r="H1451" s="181" t="s">
        <v>41</v>
      </c>
      <c r="I1451" s="170" t="s">
        <v>2025</v>
      </c>
      <c r="J1451" s="181" t="s">
        <v>2356</v>
      </c>
      <c r="K1451" s="170" t="s">
        <v>16</v>
      </c>
      <c r="L1451" s="183">
        <v>150</v>
      </c>
    </row>
    <row r="1452" spans="1:12" s="139" customFormat="1" ht="21.75" customHeight="1" x14ac:dyDescent="0.2">
      <c r="A1452" s="169" t="s">
        <v>3481</v>
      </c>
      <c r="B1452" s="170" t="s">
        <v>35</v>
      </c>
      <c r="C1452" s="181" t="s">
        <v>52</v>
      </c>
      <c r="D1452" s="181" t="s">
        <v>3643</v>
      </c>
      <c r="E1452" s="170" t="s">
        <v>2714</v>
      </c>
      <c r="F1452" s="170" t="s">
        <v>2354</v>
      </c>
      <c r="G1452" s="182">
        <v>42167</v>
      </c>
      <c r="H1452" s="181" t="s">
        <v>41</v>
      </c>
      <c r="I1452" s="170" t="s">
        <v>2025</v>
      </c>
      <c r="J1452" s="181">
        <v>42305639</v>
      </c>
      <c r="K1452" s="170" t="s">
        <v>16</v>
      </c>
      <c r="L1452" s="183">
        <v>150</v>
      </c>
    </row>
    <row r="1453" spans="1:12" s="139" customFormat="1" ht="21.75" customHeight="1" x14ac:dyDescent="0.2">
      <c r="A1453" s="169" t="s">
        <v>970</v>
      </c>
      <c r="B1453" s="170" t="s">
        <v>35</v>
      </c>
      <c r="C1453" s="181" t="s">
        <v>48</v>
      </c>
      <c r="D1453" s="181" t="s">
        <v>1627</v>
      </c>
      <c r="E1453" s="170" t="s">
        <v>2357</v>
      </c>
      <c r="F1453" s="170" t="s">
        <v>2358</v>
      </c>
      <c r="G1453" s="182">
        <v>42195</v>
      </c>
      <c r="H1453" s="181" t="s">
        <v>206</v>
      </c>
      <c r="I1453" s="181" t="s">
        <v>1152</v>
      </c>
      <c r="J1453" s="181">
        <v>50207140</v>
      </c>
      <c r="K1453" s="170" t="s">
        <v>16</v>
      </c>
      <c r="L1453" s="183">
        <v>150</v>
      </c>
    </row>
    <row r="1454" spans="1:12" s="152" customFormat="1" ht="21.75" customHeight="1" x14ac:dyDescent="0.2">
      <c r="A1454" s="169" t="s">
        <v>970</v>
      </c>
      <c r="B1454" s="170" t="s">
        <v>35</v>
      </c>
      <c r="C1454" s="181" t="s">
        <v>52</v>
      </c>
      <c r="D1454" s="181" t="s">
        <v>2359</v>
      </c>
      <c r="E1454" s="170" t="s">
        <v>2357</v>
      </c>
      <c r="F1454" s="170" t="s">
        <v>2358</v>
      </c>
      <c r="G1454" s="182">
        <v>42195</v>
      </c>
      <c r="H1454" s="181" t="s">
        <v>206</v>
      </c>
      <c r="I1454" s="181" t="s">
        <v>1152</v>
      </c>
      <c r="J1454" s="181">
        <v>41229431</v>
      </c>
      <c r="K1454" s="170" t="s">
        <v>16</v>
      </c>
      <c r="L1454" s="183">
        <v>150</v>
      </c>
    </row>
    <row r="1455" spans="1:12" s="152" customFormat="1" ht="21.75" customHeight="1" x14ac:dyDescent="0.2">
      <c r="A1455" s="169" t="s">
        <v>970</v>
      </c>
      <c r="B1455" s="170" t="s">
        <v>35</v>
      </c>
      <c r="C1455" s="181" t="s">
        <v>116</v>
      </c>
      <c r="D1455" s="181" t="s">
        <v>2048</v>
      </c>
      <c r="E1455" s="170" t="s">
        <v>2357</v>
      </c>
      <c r="F1455" s="170" t="s">
        <v>2358</v>
      </c>
      <c r="G1455" s="182">
        <v>42195</v>
      </c>
      <c r="H1455" s="181" t="s">
        <v>206</v>
      </c>
      <c r="I1455" s="181" t="s">
        <v>1870</v>
      </c>
      <c r="J1455" s="181" t="s">
        <v>2360</v>
      </c>
      <c r="K1455" s="170" t="s">
        <v>16</v>
      </c>
      <c r="L1455" s="183">
        <v>9470.56</v>
      </c>
    </row>
    <row r="1456" spans="1:12" s="152" customFormat="1" ht="21.75" customHeight="1" x14ac:dyDescent="0.2">
      <c r="A1456" s="169" t="s">
        <v>1555</v>
      </c>
      <c r="B1456" s="170" t="s">
        <v>35</v>
      </c>
      <c r="C1456" s="181" t="s">
        <v>36</v>
      </c>
      <c r="D1456" s="181" t="s">
        <v>2361</v>
      </c>
      <c r="E1456" s="170" t="s">
        <v>2362</v>
      </c>
      <c r="F1456" s="170" t="s">
        <v>2363</v>
      </c>
      <c r="G1456" s="182">
        <v>42185</v>
      </c>
      <c r="H1456" s="181" t="s">
        <v>139</v>
      </c>
      <c r="I1456" s="181" t="s">
        <v>1340</v>
      </c>
      <c r="J1456" s="181" t="s">
        <v>2364</v>
      </c>
      <c r="K1456" s="170" t="s">
        <v>16</v>
      </c>
      <c r="L1456" s="183">
        <v>4603.6000000000004</v>
      </c>
    </row>
    <row r="1457" spans="1:947" s="152" customFormat="1" ht="21.75" customHeight="1" x14ac:dyDescent="0.2">
      <c r="A1457" s="169" t="s">
        <v>1555</v>
      </c>
      <c r="B1457" s="170" t="s">
        <v>35</v>
      </c>
      <c r="C1457" s="181" t="s">
        <v>36</v>
      </c>
      <c r="D1457" s="181" t="s">
        <v>392</v>
      </c>
      <c r="E1457" s="170" t="s">
        <v>3663</v>
      </c>
      <c r="F1457" s="170" t="s">
        <v>2365</v>
      </c>
      <c r="G1457" s="182">
        <v>42167</v>
      </c>
      <c r="H1457" s="181" t="s">
        <v>139</v>
      </c>
      <c r="I1457" s="181" t="s">
        <v>1340</v>
      </c>
      <c r="J1457" s="181" t="s">
        <v>2366</v>
      </c>
      <c r="K1457" s="170" t="s">
        <v>16</v>
      </c>
      <c r="L1457" s="183">
        <v>4603.6000000000004</v>
      </c>
    </row>
    <row r="1458" spans="1:947" s="150" customFormat="1" ht="21.75" customHeight="1" x14ac:dyDescent="0.2">
      <c r="A1458" s="169" t="s">
        <v>1555</v>
      </c>
      <c r="B1458" s="259" t="s">
        <v>71</v>
      </c>
      <c r="C1458" s="259" t="s">
        <v>2367</v>
      </c>
      <c r="D1458" s="259" t="s">
        <v>2368</v>
      </c>
      <c r="E1458" s="259" t="s">
        <v>2369</v>
      </c>
      <c r="F1458" s="259" t="s">
        <v>2370</v>
      </c>
      <c r="G1458" s="260">
        <v>42401</v>
      </c>
      <c r="H1458" s="259" t="s">
        <v>2371</v>
      </c>
      <c r="I1458" s="259">
        <v>2016</v>
      </c>
      <c r="J1458" s="259" t="s">
        <v>2372</v>
      </c>
      <c r="K1458" s="259" t="s">
        <v>16</v>
      </c>
      <c r="L1458" s="261">
        <v>405900</v>
      </c>
    </row>
    <row r="1459" spans="1:947" s="150" customFormat="1" ht="21.75" customHeight="1" x14ac:dyDescent="0.2">
      <c r="A1459" s="169" t="s">
        <v>126</v>
      </c>
      <c r="B1459" s="170" t="s">
        <v>35</v>
      </c>
      <c r="C1459" s="181" t="s">
        <v>36</v>
      </c>
      <c r="D1459" s="181" t="s">
        <v>2373</v>
      </c>
      <c r="E1459" s="170" t="s">
        <v>2374</v>
      </c>
      <c r="F1459" s="170">
        <v>11104</v>
      </c>
      <c r="G1459" s="182">
        <v>42165</v>
      </c>
      <c r="H1459" s="181" t="s">
        <v>93</v>
      </c>
      <c r="I1459" s="181" t="s">
        <v>2375</v>
      </c>
      <c r="J1459" s="181" t="s">
        <v>2376</v>
      </c>
      <c r="K1459" s="170" t="s">
        <v>16</v>
      </c>
      <c r="L1459" s="183">
        <v>3248</v>
      </c>
    </row>
    <row r="1460" spans="1:947" s="150" customFormat="1" ht="21.75" customHeight="1" x14ac:dyDescent="0.2">
      <c r="A1460" s="169" t="s">
        <v>573</v>
      </c>
      <c r="B1460" s="170" t="s">
        <v>35</v>
      </c>
      <c r="C1460" s="181" t="s">
        <v>36</v>
      </c>
      <c r="D1460" s="181" t="s">
        <v>2377</v>
      </c>
      <c r="E1460" s="170" t="s">
        <v>2378</v>
      </c>
      <c r="F1460" s="170" t="s">
        <v>2379</v>
      </c>
      <c r="G1460" s="182" t="s">
        <v>2380</v>
      </c>
      <c r="H1460" s="181" t="s">
        <v>1340</v>
      </c>
      <c r="I1460" s="181" t="s">
        <v>2379</v>
      </c>
      <c r="J1460" s="181" t="s">
        <v>2381</v>
      </c>
      <c r="K1460" s="170" t="s">
        <v>16</v>
      </c>
      <c r="L1460" s="183">
        <v>4603.6000000000004</v>
      </c>
    </row>
    <row r="1461" spans="1:947" s="150" customFormat="1" ht="21.75" customHeight="1" x14ac:dyDescent="0.2">
      <c r="A1461" s="169" t="s">
        <v>573</v>
      </c>
      <c r="B1461" s="274" t="s">
        <v>35</v>
      </c>
      <c r="C1461" s="274" t="s">
        <v>116</v>
      </c>
      <c r="D1461" s="274" t="s">
        <v>2382</v>
      </c>
      <c r="E1461" s="274" t="s">
        <v>2383</v>
      </c>
      <c r="F1461" s="274" t="s">
        <v>2166</v>
      </c>
      <c r="G1461" s="275">
        <v>42345</v>
      </c>
      <c r="H1461" s="274" t="s">
        <v>93</v>
      </c>
      <c r="I1461" s="274" t="s">
        <v>2384</v>
      </c>
      <c r="J1461" s="274" t="s">
        <v>2385</v>
      </c>
      <c r="K1461" s="274" t="s">
        <v>16</v>
      </c>
      <c r="L1461" s="276">
        <v>5600</v>
      </c>
    </row>
    <row r="1462" spans="1:947" s="33" customFormat="1" ht="10.5" x14ac:dyDescent="0.15">
      <c r="A1462" s="169" t="s">
        <v>573</v>
      </c>
      <c r="B1462" s="296" t="s">
        <v>35</v>
      </c>
      <c r="C1462" s="296" t="s">
        <v>2072</v>
      </c>
      <c r="D1462" s="296" t="s">
        <v>3857</v>
      </c>
      <c r="E1462" s="296" t="s">
        <v>3858</v>
      </c>
      <c r="F1462" s="296">
        <v>764</v>
      </c>
      <c r="G1462" s="297">
        <v>42921</v>
      </c>
      <c r="H1462" s="296" t="s">
        <v>139</v>
      </c>
      <c r="I1462" s="296" t="s">
        <v>2722</v>
      </c>
      <c r="J1462" s="296" t="s">
        <v>15</v>
      </c>
      <c r="K1462" s="296"/>
      <c r="L1462" s="298">
        <v>15312</v>
      </c>
      <c r="M1462" s="168"/>
      <c r="N1462" s="168"/>
      <c r="O1462" s="168"/>
      <c r="P1462" s="168"/>
      <c r="Q1462" s="168"/>
      <c r="R1462" s="168"/>
      <c r="S1462" s="168"/>
      <c r="T1462" s="168"/>
      <c r="U1462" s="168"/>
      <c r="V1462" s="168"/>
      <c r="W1462" s="168"/>
      <c r="X1462" s="168"/>
      <c r="Y1462" s="168"/>
      <c r="Z1462" s="168"/>
      <c r="AA1462" s="168"/>
      <c r="AB1462" s="168"/>
      <c r="AC1462" s="168"/>
      <c r="AD1462" s="168"/>
      <c r="AE1462" s="168"/>
      <c r="AF1462" s="168"/>
      <c r="AG1462" s="168"/>
      <c r="AH1462" s="168"/>
      <c r="AI1462" s="168"/>
      <c r="AJ1462" s="168"/>
      <c r="AK1462" s="168"/>
      <c r="AL1462" s="168"/>
      <c r="AM1462" s="168"/>
      <c r="AN1462" s="168"/>
      <c r="AO1462" s="168"/>
      <c r="AP1462" s="168"/>
      <c r="AQ1462" s="168"/>
      <c r="AR1462" s="168"/>
      <c r="AS1462" s="168"/>
      <c r="AT1462" s="168"/>
      <c r="AU1462" s="168"/>
      <c r="AV1462" s="168"/>
      <c r="AW1462" s="168"/>
      <c r="AX1462" s="168"/>
      <c r="AY1462" s="168"/>
      <c r="AZ1462" s="168"/>
      <c r="BA1462" s="168"/>
      <c r="BB1462" s="168"/>
      <c r="BC1462" s="168"/>
      <c r="BD1462" s="168"/>
      <c r="BE1462" s="168"/>
      <c r="BF1462" s="168"/>
      <c r="BG1462" s="168"/>
      <c r="BH1462" s="168"/>
      <c r="BI1462" s="168"/>
      <c r="BJ1462" s="168"/>
      <c r="BK1462" s="168"/>
      <c r="BL1462" s="168"/>
      <c r="BM1462" s="168"/>
      <c r="BN1462" s="168"/>
      <c r="BO1462" s="168"/>
      <c r="BP1462" s="168"/>
      <c r="BQ1462" s="168"/>
      <c r="BR1462" s="168"/>
      <c r="BS1462" s="168"/>
      <c r="BT1462" s="168"/>
      <c r="BU1462" s="168"/>
      <c r="BV1462" s="168"/>
      <c r="BW1462" s="168"/>
      <c r="BX1462" s="168"/>
      <c r="BY1462" s="168"/>
      <c r="BZ1462" s="168"/>
      <c r="CA1462" s="168"/>
      <c r="CB1462" s="168"/>
      <c r="CC1462" s="168"/>
      <c r="CD1462" s="168"/>
      <c r="CE1462" s="168"/>
      <c r="CF1462" s="168"/>
      <c r="CG1462" s="168"/>
      <c r="CH1462" s="168"/>
      <c r="CI1462" s="168"/>
      <c r="CJ1462" s="168"/>
      <c r="CK1462" s="168"/>
      <c r="CL1462" s="168"/>
      <c r="CM1462" s="168"/>
      <c r="CN1462" s="168"/>
      <c r="CO1462" s="168"/>
      <c r="CP1462" s="168"/>
      <c r="CQ1462" s="168"/>
      <c r="CR1462" s="168"/>
      <c r="CS1462" s="168"/>
      <c r="CT1462" s="168"/>
      <c r="CU1462" s="168"/>
      <c r="CV1462" s="168"/>
      <c r="CW1462" s="168"/>
      <c r="CX1462" s="168"/>
      <c r="CY1462" s="168"/>
      <c r="CZ1462" s="168"/>
      <c r="DA1462" s="168"/>
      <c r="DB1462" s="168"/>
      <c r="DC1462" s="168"/>
      <c r="DD1462" s="168"/>
      <c r="DE1462" s="168"/>
      <c r="DF1462" s="168"/>
      <c r="DG1462" s="168"/>
      <c r="DH1462" s="168"/>
      <c r="DI1462" s="168"/>
      <c r="DJ1462" s="168"/>
      <c r="DK1462" s="168"/>
      <c r="DL1462" s="168"/>
      <c r="DM1462" s="168"/>
      <c r="DN1462" s="168"/>
      <c r="DO1462" s="168"/>
      <c r="DP1462" s="168"/>
      <c r="DQ1462" s="168"/>
      <c r="DR1462" s="168"/>
      <c r="DS1462" s="168"/>
      <c r="DT1462" s="168"/>
      <c r="DU1462" s="168"/>
      <c r="DV1462" s="168"/>
      <c r="DW1462" s="168"/>
      <c r="DX1462" s="168"/>
      <c r="DY1462" s="168"/>
      <c r="DZ1462" s="168"/>
      <c r="EA1462" s="168"/>
      <c r="EB1462" s="168"/>
      <c r="EC1462" s="168"/>
      <c r="ED1462" s="168"/>
      <c r="EE1462" s="168"/>
      <c r="EF1462" s="168"/>
      <c r="EG1462" s="168"/>
      <c r="EH1462" s="168"/>
      <c r="EI1462" s="168"/>
      <c r="EJ1462" s="168"/>
      <c r="EK1462" s="168"/>
      <c r="EL1462" s="168"/>
      <c r="EM1462" s="168"/>
      <c r="EN1462" s="168"/>
      <c r="EO1462" s="168"/>
      <c r="EP1462" s="168"/>
      <c r="EQ1462" s="168"/>
      <c r="ER1462" s="168"/>
      <c r="ES1462" s="168"/>
      <c r="ET1462" s="168"/>
      <c r="EU1462" s="168"/>
      <c r="EV1462" s="168"/>
      <c r="EW1462" s="168"/>
      <c r="EX1462" s="168"/>
      <c r="EY1462" s="168"/>
      <c r="EZ1462" s="168"/>
      <c r="FA1462" s="168"/>
      <c r="FB1462" s="168"/>
      <c r="FC1462" s="168"/>
      <c r="FD1462" s="168"/>
      <c r="FE1462" s="168"/>
      <c r="FF1462" s="168"/>
      <c r="FG1462" s="168"/>
      <c r="FH1462" s="168"/>
      <c r="FI1462" s="168"/>
      <c r="FJ1462" s="168"/>
      <c r="FK1462" s="168"/>
      <c r="FL1462" s="168"/>
      <c r="FM1462" s="168"/>
      <c r="FN1462" s="168"/>
      <c r="FO1462" s="168"/>
      <c r="FP1462" s="168"/>
      <c r="FQ1462" s="168"/>
      <c r="FR1462" s="168"/>
      <c r="FS1462" s="168"/>
      <c r="FT1462" s="168"/>
      <c r="FU1462" s="168"/>
      <c r="FV1462" s="168"/>
      <c r="FW1462" s="168"/>
      <c r="FX1462" s="168"/>
      <c r="FY1462" s="168"/>
      <c r="FZ1462" s="168"/>
      <c r="GA1462" s="168"/>
      <c r="GB1462" s="168"/>
      <c r="GC1462" s="168"/>
      <c r="GD1462" s="168"/>
      <c r="GE1462" s="168"/>
      <c r="GF1462" s="168"/>
      <c r="GG1462" s="168"/>
      <c r="GH1462" s="168"/>
      <c r="GI1462" s="168"/>
      <c r="GJ1462" s="168"/>
      <c r="GK1462" s="168"/>
      <c r="GL1462" s="168"/>
      <c r="GM1462" s="168"/>
      <c r="GN1462" s="168"/>
      <c r="GO1462" s="168"/>
      <c r="GP1462" s="168"/>
      <c r="GQ1462" s="168"/>
      <c r="GR1462" s="168"/>
      <c r="GS1462" s="168"/>
      <c r="GT1462" s="168"/>
      <c r="GU1462" s="168"/>
      <c r="GV1462" s="168"/>
      <c r="GW1462" s="168"/>
      <c r="GX1462" s="168"/>
      <c r="GY1462" s="168"/>
      <c r="GZ1462" s="168"/>
      <c r="HA1462" s="168"/>
      <c r="HB1462" s="168"/>
      <c r="HC1462" s="168"/>
      <c r="HD1462" s="168"/>
      <c r="HE1462" s="168"/>
      <c r="HF1462" s="168"/>
      <c r="HG1462" s="168"/>
      <c r="HH1462" s="168"/>
      <c r="HI1462" s="168"/>
      <c r="HJ1462" s="168"/>
      <c r="HK1462" s="168"/>
      <c r="HL1462" s="168"/>
      <c r="HM1462" s="168"/>
      <c r="HN1462" s="168"/>
      <c r="HO1462" s="168"/>
      <c r="HP1462" s="168"/>
      <c r="HQ1462" s="168"/>
      <c r="HR1462" s="168"/>
      <c r="HS1462" s="168"/>
      <c r="HT1462" s="168"/>
      <c r="HU1462" s="168"/>
      <c r="HV1462" s="168"/>
      <c r="HW1462" s="168"/>
      <c r="HX1462" s="168"/>
      <c r="HY1462" s="168"/>
      <c r="HZ1462" s="168"/>
      <c r="IA1462" s="168"/>
      <c r="IB1462" s="168"/>
      <c r="IC1462" s="168"/>
      <c r="ID1462" s="168"/>
      <c r="IE1462" s="168"/>
      <c r="IF1462" s="168"/>
      <c r="IG1462" s="168"/>
      <c r="IH1462" s="168"/>
      <c r="II1462" s="168"/>
      <c r="IJ1462" s="168"/>
      <c r="IK1462" s="168"/>
      <c r="IL1462" s="168"/>
      <c r="IM1462" s="168"/>
      <c r="IN1462" s="168"/>
      <c r="IO1462" s="168"/>
      <c r="IP1462" s="168"/>
      <c r="IQ1462" s="168"/>
      <c r="IR1462" s="168"/>
      <c r="IS1462" s="168"/>
      <c r="IT1462" s="168"/>
      <c r="IU1462" s="168"/>
      <c r="IV1462" s="168"/>
      <c r="IW1462" s="168"/>
      <c r="IX1462" s="168"/>
      <c r="IY1462" s="168"/>
      <c r="IZ1462" s="168"/>
      <c r="JA1462" s="168"/>
      <c r="JB1462" s="168"/>
      <c r="JC1462" s="168"/>
      <c r="JD1462" s="168"/>
      <c r="JE1462" s="168"/>
      <c r="JF1462" s="168"/>
      <c r="JG1462" s="168"/>
      <c r="JH1462" s="168"/>
      <c r="JI1462" s="168"/>
      <c r="JJ1462" s="168"/>
      <c r="JK1462" s="168"/>
      <c r="JL1462" s="168"/>
      <c r="JM1462" s="168"/>
      <c r="JN1462" s="168"/>
      <c r="JO1462" s="168"/>
      <c r="JP1462" s="168"/>
      <c r="JQ1462" s="168"/>
      <c r="JR1462" s="168"/>
      <c r="JS1462" s="168"/>
      <c r="JT1462" s="168"/>
      <c r="JU1462" s="168"/>
      <c r="JV1462" s="168"/>
      <c r="JW1462" s="168"/>
      <c r="JX1462" s="168"/>
      <c r="JY1462" s="168"/>
      <c r="JZ1462" s="168"/>
      <c r="KA1462" s="168"/>
      <c r="KB1462" s="168"/>
      <c r="KC1462" s="168"/>
      <c r="KD1462" s="168"/>
      <c r="KE1462" s="168"/>
      <c r="KF1462" s="168"/>
      <c r="KG1462" s="168"/>
      <c r="KH1462" s="168"/>
      <c r="KI1462" s="168"/>
      <c r="KJ1462" s="168"/>
      <c r="KK1462" s="168"/>
      <c r="KL1462" s="168"/>
      <c r="KM1462" s="168"/>
      <c r="KN1462" s="168"/>
      <c r="KO1462" s="168"/>
      <c r="KP1462" s="168"/>
      <c r="KQ1462" s="168"/>
      <c r="KR1462" s="168"/>
      <c r="KS1462" s="168"/>
      <c r="KT1462" s="168"/>
      <c r="KU1462" s="168"/>
      <c r="KV1462" s="168"/>
      <c r="KW1462" s="168"/>
      <c r="KX1462" s="168"/>
      <c r="KY1462" s="168"/>
      <c r="KZ1462" s="168"/>
      <c r="LA1462" s="168"/>
      <c r="LB1462" s="168"/>
      <c r="LC1462" s="168"/>
      <c r="LD1462" s="168"/>
      <c r="LE1462" s="168"/>
      <c r="LF1462" s="168"/>
      <c r="LG1462" s="168"/>
      <c r="LH1462" s="168"/>
      <c r="LI1462" s="168"/>
      <c r="LJ1462" s="168"/>
      <c r="LK1462" s="168"/>
      <c r="LL1462" s="168"/>
      <c r="LM1462" s="168"/>
      <c r="LN1462" s="168"/>
      <c r="LO1462" s="168"/>
      <c r="LP1462" s="168"/>
      <c r="LQ1462" s="168"/>
      <c r="LR1462" s="168"/>
      <c r="LS1462" s="168"/>
      <c r="LT1462" s="168"/>
      <c r="LU1462" s="168"/>
      <c r="LV1462" s="168"/>
      <c r="LW1462" s="168"/>
      <c r="LX1462" s="168"/>
      <c r="LY1462" s="168"/>
      <c r="LZ1462" s="168"/>
      <c r="MA1462" s="168"/>
      <c r="MB1462" s="168"/>
      <c r="MC1462" s="168"/>
      <c r="MD1462" s="168"/>
      <c r="ME1462" s="168"/>
      <c r="MF1462" s="168"/>
      <c r="MG1462" s="168"/>
      <c r="MH1462" s="168"/>
      <c r="MI1462" s="168"/>
      <c r="MJ1462" s="168"/>
      <c r="MK1462" s="168"/>
      <c r="ML1462" s="168"/>
      <c r="MM1462" s="168"/>
      <c r="MN1462" s="168"/>
      <c r="MO1462" s="168"/>
      <c r="MP1462" s="168"/>
      <c r="MQ1462" s="168"/>
      <c r="MR1462" s="168"/>
      <c r="MS1462" s="168"/>
      <c r="MT1462" s="168"/>
      <c r="MU1462" s="168"/>
      <c r="MV1462" s="168"/>
      <c r="MW1462" s="168"/>
      <c r="MX1462" s="168"/>
      <c r="MY1462" s="168"/>
      <c r="MZ1462" s="168"/>
      <c r="NA1462" s="168"/>
      <c r="NB1462" s="168"/>
      <c r="NC1462" s="168"/>
      <c r="ND1462" s="168"/>
      <c r="NE1462" s="168"/>
      <c r="NF1462" s="168"/>
      <c r="NG1462" s="168"/>
      <c r="NH1462" s="168"/>
      <c r="NI1462" s="168"/>
      <c r="NJ1462" s="168"/>
      <c r="NK1462" s="168"/>
      <c r="NL1462" s="168"/>
      <c r="NM1462" s="168"/>
      <c r="NN1462" s="168"/>
      <c r="NO1462" s="168"/>
      <c r="NP1462" s="168"/>
      <c r="NQ1462" s="168"/>
      <c r="NR1462" s="168"/>
      <c r="NS1462" s="168"/>
      <c r="NT1462" s="168"/>
      <c r="NU1462" s="168"/>
      <c r="NV1462" s="168"/>
      <c r="NW1462" s="168"/>
      <c r="NX1462" s="168"/>
      <c r="NY1462" s="168"/>
      <c r="NZ1462" s="168"/>
      <c r="OA1462" s="168"/>
      <c r="OB1462" s="168"/>
      <c r="OC1462" s="168"/>
      <c r="OD1462" s="168"/>
      <c r="OE1462" s="168"/>
      <c r="OF1462" s="168"/>
      <c r="OG1462" s="168"/>
      <c r="OH1462" s="168"/>
      <c r="OI1462" s="168"/>
      <c r="OJ1462" s="168"/>
      <c r="OK1462" s="168"/>
      <c r="OL1462" s="168"/>
      <c r="OM1462" s="168"/>
      <c r="ON1462" s="168"/>
      <c r="OO1462" s="168"/>
      <c r="OP1462" s="168"/>
      <c r="OQ1462" s="168"/>
      <c r="OR1462" s="168"/>
      <c r="OS1462" s="168"/>
      <c r="OT1462" s="168"/>
      <c r="OU1462" s="168"/>
      <c r="OV1462" s="168"/>
      <c r="OW1462" s="168"/>
      <c r="OX1462" s="168"/>
      <c r="OY1462" s="168"/>
      <c r="OZ1462" s="168"/>
      <c r="PA1462" s="168"/>
      <c r="PB1462" s="168"/>
      <c r="PC1462" s="168"/>
      <c r="PD1462" s="168"/>
      <c r="PE1462" s="168"/>
      <c r="PF1462" s="168"/>
      <c r="PG1462" s="168"/>
      <c r="PH1462" s="168"/>
      <c r="PI1462" s="168"/>
      <c r="PJ1462" s="168"/>
      <c r="PK1462" s="168"/>
      <c r="PL1462" s="168"/>
      <c r="PM1462" s="168"/>
      <c r="PN1462" s="168"/>
      <c r="PO1462" s="168"/>
      <c r="PP1462" s="168"/>
      <c r="PQ1462" s="168"/>
      <c r="PR1462" s="168"/>
      <c r="PS1462" s="168"/>
      <c r="PT1462" s="168"/>
      <c r="PU1462" s="168"/>
      <c r="PV1462" s="168"/>
      <c r="PW1462" s="168"/>
      <c r="PX1462" s="168"/>
      <c r="PY1462" s="168"/>
      <c r="PZ1462" s="168"/>
      <c r="QA1462" s="168"/>
      <c r="QB1462" s="168"/>
      <c r="QC1462" s="168"/>
      <c r="QD1462" s="168"/>
      <c r="QE1462" s="168"/>
      <c r="QF1462" s="168"/>
      <c r="QG1462" s="168"/>
      <c r="QH1462" s="168"/>
      <c r="QI1462" s="168"/>
      <c r="QJ1462" s="168"/>
      <c r="QK1462" s="168"/>
      <c r="QL1462" s="168"/>
      <c r="QM1462" s="168"/>
      <c r="QN1462" s="168"/>
      <c r="QO1462" s="168"/>
      <c r="QP1462" s="168"/>
      <c r="QQ1462" s="168"/>
      <c r="QR1462" s="168"/>
      <c r="QS1462" s="168"/>
      <c r="QT1462" s="168"/>
      <c r="QU1462" s="168"/>
      <c r="QV1462" s="168"/>
      <c r="QW1462" s="168"/>
      <c r="QX1462" s="168"/>
      <c r="QY1462" s="168"/>
      <c r="QZ1462" s="168"/>
      <c r="RA1462" s="168"/>
      <c r="RB1462" s="168"/>
      <c r="RC1462" s="168"/>
      <c r="RD1462" s="168"/>
      <c r="RE1462" s="168"/>
      <c r="RF1462" s="168"/>
      <c r="RG1462" s="168"/>
      <c r="RH1462" s="168"/>
      <c r="RI1462" s="168"/>
      <c r="RJ1462" s="168"/>
      <c r="RK1462" s="168"/>
      <c r="RL1462" s="168"/>
      <c r="RM1462" s="168"/>
      <c r="RN1462" s="168"/>
      <c r="RO1462" s="168"/>
      <c r="RP1462" s="168"/>
      <c r="RQ1462" s="168"/>
      <c r="RR1462" s="168"/>
      <c r="RS1462" s="168"/>
      <c r="RT1462" s="168"/>
      <c r="RU1462" s="168"/>
      <c r="RV1462" s="168"/>
      <c r="RW1462" s="168"/>
      <c r="RX1462" s="168"/>
      <c r="RY1462" s="168"/>
      <c r="RZ1462" s="168"/>
      <c r="SA1462" s="168"/>
      <c r="SB1462" s="168"/>
      <c r="SC1462" s="168"/>
      <c r="SD1462" s="168"/>
      <c r="SE1462" s="168"/>
      <c r="SF1462" s="168"/>
      <c r="SG1462" s="168"/>
      <c r="SH1462" s="168"/>
      <c r="SI1462" s="168"/>
      <c r="SJ1462" s="168"/>
      <c r="SK1462" s="168"/>
      <c r="SL1462" s="168"/>
      <c r="SM1462" s="168"/>
      <c r="SN1462" s="168"/>
      <c r="SO1462" s="168"/>
      <c r="SP1462" s="168"/>
      <c r="SQ1462" s="168"/>
      <c r="SR1462" s="168"/>
      <c r="SS1462" s="168"/>
      <c r="ST1462" s="168"/>
      <c r="SU1462" s="168"/>
      <c r="SV1462" s="168"/>
      <c r="SW1462" s="168"/>
      <c r="SX1462" s="168"/>
      <c r="SY1462" s="168"/>
      <c r="SZ1462" s="168"/>
      <c r="TA1462" s="168"/>
      <c r="TB1462" s="168"/>
      <c r="TC1462" s="168"/>
      <c r="TD1462" s="168"/>
      <c r="TE1462" s="168"/>
      <c r="TF1462" s="168"/>
      <c r="TG1462" s="168"/>
      <c r="TH1462" s="168"/>
      <c r="TI1462" s="168"/>
      <c r="TJ1462" s="168"/>
      <c r="TK1462" s="168"/>
      <c r="TL1462" s="168"/>
      <c r="TM1462" s="168"/>
      <c r="TN1462" s="168"/>
      <c r="TO1462" s="168"/>
      <c r="TP1462" s="168"/>
      <c r="TQ1462" s="168"/>
      <c r="TR1462" s="168"/>
      <c r="TS1462" s="168"/>
      <c r="TT1462" s="168"/>
      <c r="TU1462" s="168"/>
      <c r="TV1462" s="168"/>
      <c r="TW1462" s="168"/>
      <c r="TX1462" s="168"/>
      <c r="TY1462" s="168"/>
      <c r="TZ1462" s="168"/>
      <c r="UA1462" s="168"/>
      <c r="UB1462" s="168"/>
      <c r="UC1462" s="168"/>
      <c r="UD1462" s="168"/>
      <c r="UE1462" s="168"/>
      <c r="UF1462" s="168"/>
      <c r="UG1462" s="168"/>
      <c r="UH1462" s="168"/>
      <c r="UI1462" s="168"/>
      <c r="UJ1462" s="168"/>
      <c r="UK1462" s="168"/>
      <c r="UL1462" s="168"/>
      <c r="UM1462" s="168"/>
      <c r="UN1462" s="168"/>
      <c r="UO1462" s="168"/>
      <c r="UP1462" s="168"/>
      <c r="UQ1462" s="168"/>
      <c r="UR1462" s="168"/>
      <c r="US1462" s="168"/>
      <c r="UT1462" s="168"/>
      <c r="UU1462" s="168"/>
      <c r="UV1462" s="168"/>
      <c r="UW1462" s="168"/>
      <c r="UX1462" s="168"/>
      <c r="UY1462" s="168"/>
      <c r="UZ1462" s="168"/>
      <c r="VA1462" s="168"/>
      <c r="VB1462" s="168"/>
      <c r="VC1462" s="168"/>
      <c r="VD1462" s="168"/>
      <c r="VE1462" s="168"/>
      <c r="VF1462" s="168"/>
      <c r="VG1462" s="168"/>
      <c r="VH1462" s="168"/>
      <c r="VI1462" s="168"/>
      <c r="VJ1462" s="168"/>
      <c r="VK1462" s="168"/>
      <c r="VL1462" s="168"/>
      <c r="VM1462" s="168"/>
      <c r="VN1462" s="168"/>
      <c r="VO1462" s="168"/>
      <c r="VP1462" s="168"/>
      <c r="VQ1462" s="168"/>
      <c r="VR1462" s="168"/>
      <c r="VS1462" s="168"/>
      <c r="VT1462" s="168"/>
      <c r="VU1462" s="168"/>
      <c r="VV1462" s="168"/>
      <c r="VW1462" s="168"/>
      <c r="VX1462" s="168"/>
      <c r="VY1462" s="168"/>
      <c r="VZ1462" s="168"/>
      <c r="WA1462" s="168"/>
      <c r="WB1462" s="168"/>
      <c r="WC1462" s="168"/>
      <c r="WD1462" s="168"/>
      <c r="WE1462" s="168"/>
      <c r="WF1462" s="168"/>
      <c r="WG1462" s="168"/>
      <c r="WH1462" s="168"/>
      <c r="WI1462" s="168"/>
      <c r="WJ1462" s="168"/>
      <c r="WK1462" s="168"/>
      <c r="WL1462" s="168"/>
      <c r="WM1462" s="168"/>
      <c r="WN1462" s="168"/>
      <c r="WO1462" s="168"/>
      <c r="WP1462" s="168"/>
      <c r="WQ1462" s="168"/>
      <c r="WR1462" s="168"/>
      <c r="WS1462" s="168"/>
      <c r="WT1462" s="168"/>
      <c r="WU1462" s="168"/>
      <c r="WV1462" s="168"/>
      <c r="WW1462" s="168"/>
      <c r="WX1462" s="168"/>
      <c r="WY1462" s="168"/>
      <c r="WZ1462" s="168"/>
      <c r="XA1462" s="168"/>
      <c r="XB1462" s="168"/>
      <c r="XC1462" s="168"/>
      <c r="XD1462" s="168"/>
      <c r="XE1462" s="168"/>
      <c r="XF1462" s="168"/>
      <c r="XG1462" s="168"/>
      <c r="XH1462" s="168"/>
      <c r="XI1462" s="168"/>
      <c r="XJ1462" s="168"/>
      <c r="XK1462" s="168"/>
      <c r="XL1462" s="168"/>
      <c r="XM1462" s="168"/>
      <c r="XN1462" s="168"/>
      <c r="XO1462" s="168"/>
      <c r="XP1462" s="168"/>
      <c r="XQ1462" s="168"/>
      <c r="XR1462" s="168"/>
      <c r="XS1462" s="168"/>
      <c r="XT1462" s="168"/>
      <c r="XU1462" s="168"/>
      <c r="XV1462" s="168"/>
      <c r="XW1462" s="168"/>
      <c r="XX1462" s="168"/>
      <c r="XY1462" s="168"/>
      <c r="XZ1462" s="168"/>
      <c r="YA1462" s="168"/>
      <c r="YB1462" s="168"/>
      <c r="YC1462" s="168"/>
      <c r="YD1462" s="168"/>
      <c r="YE1462" s="168"/>
      <c r="YF1462" s="168"/>
      <c r="YG1462" s="168"/>
      <c r="YH1462" s="168"/>
      <c r="YI1462" s="168"/>
      <c r="YJ1462" s="168"/>
      <c r="YK1462" s="168"/>
      <c r="YL1462" s="168"/>
      <c r="YM1462" s="168"/>
      <c r="YN1462" s="168"/>
      <c r="YO1462" s="168"/>
      <c r="YP1462" s="168"/>
      <c r="YQ1462" s="168"/>
      <c r="YR1462" s="168"/>
      <c r="YS1462" s="168"/>
      <c r="YT1462" s="168"/>
      <c r="YU1462" s="168"/>
      <c r="YV1462" s="168"/>
      <c r="YW1462" s="168"/>
      <c r="YX1462" s="168"/>
      <c r="YY1462" s="168"/>
      <c r="YZ1462" s="168"/>
      <c r="ZA1462" s="168"/>
      <c r="ZB1462" s="168"/>
      <c r="ZC1462" s="168"/>
      <c r="ZD1462" s="168"/>
      <c r="ZE1462" s="168"/>
      <c r="ZF1462" s="168"/>
      <c r="ZG1462" s="168"/>
      <c r="ZH1462" s="168"/>
      <c r="ZI1462" s="168"/>
      <c r="ZJ1462" s="168"/>
      <c r="ZK1462" s="168"/>
      <c r="ZL1462" s="168"/>
      <c r="ZM1462" s="168"/>
      <c r="ZN1462" s="168"/>
      <c r="ZO1462" s="168"/>
      <c r="ZP1462" s="168"/>
      <c r="ZQ1462" s="168"/>
      <c r="ZR1462" s="168"/>
      <c r="ZS1462" s="168"/>
      <c r="ZT1462" s="168"/>
      <c r="ZU1462" s="168"/>
      <c r="ZV1462" s="168"/>
      <c r="ZW1462" s="168"/>
      <c r="ZX1462" s="168"/>
      <c r="ZY1462" s="168"/>
      <c r="ZZ1462" s="168"/>
      <c r="AAA1462" s="168"/>
      <c r="AAB1462" s="168"/>
      <c r="AAC1462" s="168"/>
      <c r="AAD1462" s="168"/>
      <c r="AAE1462" s="168"/>
      <c r="AAF1462" s="168"/>
      <c r="AAG1462" s="168"/>
      <c r="AAH1462" s="168"/>
      <c r="AAI1462" s="168"/>
      <c r="AAJ1462" s="168"/>
      <c r="AAK1462" s="168"/>
      <c r="AAL1462" s="168"/>
      <c r="AAM1462" s="168"/>
      <c r="AAN1462" s="168"/>
      <c r="AAO1462" s="168"/>
      <c r="AAP1462" s="168"/>
      <c r="AAQ1462" s="168"/>
      <c r="AAR1462" s="168"/>
      <c r="AAS1462" s="168"/>
      <c r="AAT1462" s="168"/>
      <c r="AAU1462" s="168"/>
      <c r="AAV1462" s="168"/>
      <c r="AAW1462" s="168"/>
      <c r="AAX1462" s="168"/>
      <c r="AAY1462" s="168"/>
      <c r="AAZ1462" s="168"/>
      <c r="ABA1462" s="168"/>
      <c r="ABB1462" s="168"/>
      <c r="ABC1462" s="168"/>
      <c r="ABD1462" s="168"/>
      <c r="ABE1462" s="168"/>
      <c r="ABF1462" s="168"/>
      <c r="ABG1462" s="168"/>
      <c r="ABH1462" s="168"/>
      <c r="ABI1462" s="168"/>
      <c r="ABJ1462" s="168"/>
      <c r="ABK1462" s="168"/>
      <c r="ABL1462" s="168"/>
      <c r="ABM1462" s="168"/>
      <c r="ABN1462" s="168"/>
      <c r="ABO1462" s="168"/>
      <c r="ABP1462" s="168"/>
      <c r="ABQ1462" s="168"/>
      <c r="ABR1462" s="168"/>
      <c r="ABS1462" s="168"/>
      <c r="ABT1462" s="168"/>
      <c r="ABU1462" s="168"/>
      <c r="ABV1462" s="168"/>
      <c r="ABW1462" s="168"/>
      <c r="ABX1462" s="168"/>
      <c r="ABY1462" s="168"/>
      <c r="ABZ1462" s="168"/>
      <c r="ACA1462" s="168"/>
      <c r="ACB1462" s="168"/>
      <c r="ACC1462" s="168"/>
      <c r="ACD1462" s="168"/>
      <c r="ACE1462" s="168"/>
      <c r="ACF1462" s="168"/>
      <c r="ACG1462" s="168"/>
      <c r="ACH1462" s="168"/>
      <c r="ACI1462" s="168"/>
      <c r="ACJ1462" s="168"/>
      <c r="ACK1462" s="168"/>
      <c r="ACL1462" s="168"/>
      <c r="ACM1462" s="168"/>
      <c r="ACN1462" s="168"/>
      <c r="ACO1462" s="168"/>
      <c r="ACP1462" s="168"/>
      <c r="ACQ1462" s="168"/>
      <c r="ACR1462" s="168"/>
      <c r="ACS1462" s="168"/>
      <c r="ACT1462" s="168"/>
      <c r="ACU1462" s="168"/>
      <c r="ACV1462" s="168"/>
      <c r="ACW1462" s="168"/>
      <c r="ACX1462" s="168"/>
      <c r="ACY1462" s="168"/>
      <c r="ACZ1462" s="168"/>
      <c r="ADA1462" s="168"/>
      <c r="ADB1462" s="168"/>
      <c r="ADC1462" s="168"/>
      <c r="ADD1462" s="168"/>
      <c r="ADE1462" s="168"/>
      <c r="ADF1462" s="168"/>
      <c r="ADG1462" s="168"/>
      <c r="ADH1462" s="168"/>
      <c r="ADI1462" s="168"/>
      <c r="ADJ1462" s="168"/>
      <c r="ADK1462" s="168"/>
      <c r="ADL1462" s="168"/>
      <c r="ADM1462" s="168"/>
      <c r="ADN1462" s="168"/>
      <c r="ADO1462" s="168"/>
      <c r="ADP1462" s="168"/>
      <c r="ADQ1462" s="168"/>
      <c r="ADR1462" s="168"/>
      <c r="ADS1462" s="168"/>
      <c r="ADT1462" s="168"/>
      <c r="ADU1462" s="168"/>
      <c r="ADV1462" s="168"/>
      <c r="ADW1462" s="168"/>
      <c r="ADX1462" s="168"/>
      <c r="ADY1462" s="168"/>
      <c r="ADZ1462" s="168"/>
      <c r="AEA1462" s="168"/>
      <c r="AEB1462" s="168"/>
      <c r="AEC1462" s="168"/>
      <c r="AED1462" s="168"/>
      <c r="AEE1462" s="168"/>
      <c r="AEF1462" s="168"/>
      <c r="AEG1462" s="168"/>
      <c r="AEH1462" s="168"/>
      <c r="AEI1462" s="168"/>
      <c r="AEJ1462" s="168"/>
      <c r="AEK1462" s="168"/>
      <c r="AEL1462" s="168"/>
      <c r="AEM1462" s="168"/>
      <c r="AEN1462" s="168"/>
      <c r="AEO1462" s="168"/>
      <c r="AEP1462" s="168"/>
      <c r="AEQ1462" s="168"/>
      <c r="AER1462" s="168"/>
      <c r="AES1462" s="168"/>
      <c r="AET1462" s="168"/>
      <c r="AEU1462" s="168"/>
      <c r="AEV1462" s="168"/>
      <c r="AEW1462" s="168"/>
      <c r="AEX1462" s="168"/>
      <c r="AEY1462" s="168"/>
      <c r="AEZ1462" s="168"/>
      <c r="AFA1462" s="168"/>
      <c r="AFB1462" s="168"/>
      <c r="AFC1462" s="168"/>
      <c r="AFD1462" s="168"/>
      <c r="AFE1462" s="168"/>
      <c r="AFF1462" s="168"/>
      <c r="AFG1462" s="168"/>
      <c r="AFH1462" s="168"/>
      <c r="AFI1462" s="168"/>
      <c r="AFJ1462" s="168"/>
      <c r="AFK1462" s="168"/>
      <c r="AFL1462" s="168"/>
      <c r="AFM1462" s="168"/>
      <c r="AFN1462" s="168"/>
      <c r="AFO1462" s="168"/>
      <c r="AFP1462" s="168"/>
      <c r="AFQ1462" s="168"/>
      <c r="AFR1462" s="168"/>
      <c r="AFS1462" s="168"/>
      <c r="AFT1462" s="168"/>
      <c r="AFU1462" s="168"/>
      <c r="AFV1462" s="168"/>
      <c r="AFW1462" s="168"/>
      <c r="AFX1462" s="168"/>
      <c r="AFY1462" s="168"/>
      <c r="AFZ1462" s="168"/>
      <c r="AGA1462" s="168"/>
      <c r="AGB1462" s="168"/>
      <c r="AGC1462" s="168"/>
      <c r="AGD1462" s="168"/>
      <c r="AGE1462" s="168"/>
      <c r="AGF1462" s="168"/>
      <c r="AGG1462" s="168"/>
      <c r="AGH1462" s="168"/>
      <c r="AGI1462" s="168"/>
      <c r="AGJ1462" s="168"/>
      <c r="AGK1462" s="168"/>
      <c r="AGL1462" s="168"/>
      <c r="AGM1462" s="168"/>
      <c r="AGN1462" s="168"/>
      <c r="AGO1462" s="168"/>
      <c r="AGP1462" s="168"/>
      <c r="AGQ1462" s="168"/>
      <c r="AGR1462" s="168"/>
      <c r="AGS1462" s="168"/>
      <c r="AGT1462" s="168"/>
      <c r="AGU1462" s="168"/>
      <c r="AGV1462" s="168"/>
      <c r="AGW1462" s="168"/>
      <c r="AGX1462" s="168"/>
      <c r="AGY1462" s="168"/>
      <c r="AGZ1462" s="168"/>
      <c r="AHA1462" s="168"/>
      <c r="AHB1462" s="168"/>
      <c r="AHC1462" s="168"/>
      <c r="AHD1462" s="168"/>
      <c r="AHE1462" s="168"/>
      <c r="AHF1462" s="168"/>
      <c r="AHG1462" s="168"/>
      <c r="AHH1462" s="168"/>
      <c r="AHI1462" s="168"/>
      <c r="AHJ1462" s="168"/>
      <c r="AHK1462" s="168"/>
      <c r="AHL1462" s="168"/>
      <c r="AHM1462" s="168"/>
      <c r="AHN1462" s="168"/>
      <c r="AHO1462" s="168"/>
      <c r="AHP1462" s="168"/>
      <c r="AHQ1462" s="168"/>
      <c r="AHR1462" s="168"/>
      <c r="AHS1462" s="168"/>
      <c r="AHT1462" s="168"/>
      <c r="AHU1462" s="168"/>
      <c r="AHV1462" s="168"/>
      <c r="AHW1462" s="168"/>
      <c r="AHX1462" s="168"/>
      <c r="AHY1462" s="168"/>
      <c r="AHZ1462" s="168"/>
      <c r="AIA1462" s="168"/>
      <c r="AIB1462" s="168"/>
      <c r="AIC1462" s="168"/>
      <c r="AID1462" s="168"/>
      <c r="AIE1462" s="168"/>
      <c r="AIF1462" s="168"/>
      <c r="AIG1462" s="168"/>
      <c r="AIH1462" s="168"/>
      <c r="AII1462" s="168"/>
      <c r="AIJ1462" s="168"/>
      <c r="AIK1462" s="168"/>
      <c r="AIL1462" s="168"/>
      <c r="AIM1462" s="168"/>
      <c r="AIN1462" s="168"/>
      <c r="AIO1462" s="168"/>
      <c r="AIP1462" s="168"/>
      <c r="AIQ1462" s="168"/>
      <c r="AIR1462" s="168"/>
      <c r="AIS1462" s="168"/>
      <c r="AIT1462" s="168"/>
      <c r="AIU1462" s="168"/>
      <c r="AIV1462" s="168"/>
      <c r="AIW1462" s="168"/>
      <c r="AIX1462" s="168"/>
      <c r="AIY1462" s="168"/>
      <c r="AIZ1462" s="168"/>
      <c r="AJA1462" s="168"/>
      <c r="AJB1462" s="168"/>
      <c r="AJC1462" s="168"/>
      <c r="AJD1462" s="168"/>
      <c r="AJE1462" s="168"/>
      <c r="AJF1462" s="168"/>
      <c r="AJG1462" s="168"/>
      <c r="AJH1462" s="168"/>
      <c r="AJI1462" s="168"/>
      <c r="AJJ1462" s="168"/>
      <c r="AJK1462" s="168"/>
    </row>
    <row r="1463" spans="1:947" s="150" customFormat="1" ht="21.75" customHeight="1" x14ac:dyDescent="0.2">
      <c r="A1463" s="169" t="s">
        <v>3481</v>
      </c>
      <c r="B1463" s="170" t="s">
        <v>35</v>
      </c>
      <c r="C1463" s="181" t="s">
        <v>971</v>
      </c>
      <c r="D1463" s="338" t="s">
        <v>3165</v>
      </c>
      <c r="E1463" s="170" t="s">
        <v>2714</v>
      </c>
      <c r="F1463" s="170" t="s">
        <v>2386</v>
      </c>
      <c r="G1463" s="182">
        <v>42219</v>
      </c>
      <c r="H1463" s="181" t="s">
        <v>3166</v>
      </c>
      <c r="I1463" s="181" t="s">
        <v>3167</v>
      </c>
      <c r="J1463" s="339">
        <v>9728527573</v>
      </c>
      <c r="K1463" s="170" t="s">
        <v>16</v>
      </c>
      <c r="L1463" s="183">
        <v>18500</v>
      </c>
    </row>
    <row r="1464" spans="1:947" s="150" customFormat="1" ht="21.75" customHeight="1" x14ac:dyDescent="0.2">
      <c r="A1464" s="169" t="s">
        <v>9</v>
      </c>
      <c r="B1464" s="170" t="s">
        <v>35</v>
      </c>
      <c r="C1464" s="181" t="s">
        <v>1851</v>
      </c>
      <c r="D1464" s="181" t="s">
        <v>2387</v>
      </c>
      <c r="E1464" s="170" t="s">
        <v>3150</v>
      </c>
      <c r="F1464" s="170" t="s">
        <v>2388</v>
      </c>
      <c r="G1464" s="182" t="s">
        <v>2389</v>
      </c>
      <c r="H1464" s="181" t="s">
        <v>1860</v>
      </c>
      <c r="I1464" s="181" t="s">
        <v>1861</v>
      </c>
      <c r="J1464" s="181" t="s">
        <v>2390</v>
      </c>
      <c r="K1464" s="170" t="s">
        <v>16</v>
      </c>
      <c r="L1464" s="183">
        <v>14800</v>
      </c>
    </row>
    <row r="1465" spans="1:947" s="153" customFormat="1" ht="21.75" customHeight="1" x14ac:dyDescent="0.2">
      <c r="A1465" s="169" t="s">
        <v>3481</v>
      </c>
      <c r="B1465" s="170" t="s">
        <v>1907</v>
      </c>
      <c r="C1465" s="181" t="s">
        <v>2063</v>
      </c>
      <c r="D1465" s="181" t="s">
        <v>3645</v>
      </c>
      <c r="E1465" s="170" t="s">
        <v>2714</v>
      </c>
      <c r="F1465" s="170">
        <v>421</v>
      </c>
      <c r="G1465" s="182">
        <v>42219</v>
      </c>
      <c r="H1465" s="277" t="s">
        <v>1948</v>
      </c>
      <c r="I1465" s="268" t="s">
        <v>3646</v>
      </c>
      <c r="J1465" s="181" t="s">
        <v>3647</v>
      </c>
      <c r="K1465" s="170" t="s">
        <v>16</v>
      </c>
      <c r="L1465" s="183">
        <v>117180</v>
      </c>
    </row>
    <row r="1466" spans="1:947" s="139" customFormat="1" ht="21.75" customHeight="1" x14ac:dyDescent="0.2">
      <c r="A1466" s="169" t="s">
        <v>2032</v>
      </c>
      <c r="B1466" s="174" t="s">
        <v>3861</v>
      </c>
      <c r="C1466" s="181" t="s">
        <v>62</v>
      </c>
      <c r="D1466" s="181"/>
      <c r="E1466" s="170" t="s">
        <v>3602</v>
      </c>
      <c r="F1466" s="170" t="s">
        <v>2391</v>
      </c>
      <c r="G1466" s="182">
        <v>42156</v>
      </c>
      <c r="H1466" s="181"/>
      <c r="I1466" s="181"/>
      <c r="J1466" s="181"/>
      <c r="K1466" s="170" t="s">
        <v>16</v>
      </c>
      <c r="L1466" s="183">
        <v>5510</v>
      </c>
    </row>
    <row r="1467" spans="1:947" s="139" customFormat="1" ht="21.75" customHeight="1" x14ac:dyDescent="0.2">
      <c r="A1467" s="169" t="s">
        <v>134</v>
      </c>
      <c r="B1467" s="174" t="s">
        <v>3861</v>
      </c>
      <c r="C1467" s="181" t="s">
        <v>62</v>
      </c>
      <c r="D1467" s="181" t="s">
        <v>2392</v>
      </c>
      <c r="E1467" s="170" t="s">
        <v>2180</v>
      </c>
      <c r="F1467" s="170">
        <v>453</v>
      </c>
      <c r="G1467" s="182">
        <v>42156</v>
      </c>
      <c r="H1467" s="181" t="s">
        <v>1084</v>
      </c>
      <c r="I1467" s="181" t="s">
        <v>2393</v>
      </c>
      <c r="J1467" s="181" t="s">
        <v>15</v>
      </c>
      <c r="K1467" s="170" t="s">
        <v>16</v>
      </c>
      <c r="L1467" s="183">
        <v>8795.1299999999992</v>
      </c>
    </row>
    <row r="1468" spans="1:947" s="139" customFormat="1" ht="21.75" customHeight="1" x14ac:dyDescent="0.2">
      <c r="A1468" s="169" t="s">
        <v>9</v>
      </c>
      <c r="B1468" s="174" t="s">
        <v>3861</v>
      </c>
      <c r="C1468" s="181" t="s">
        <v>62</v>
      </c>
      <c r="D1468" s="266" t="s">
        <v>3164</v>
      </c>
      <c r="E1468" s="170" t="s">
        <v>3150</v>
      </c>
      <c r="F1468" s="170" t="s">
        <v>2394</v>
      </c>
      <c r="G1468" s="182">
        <v>42221</v>
      </c>
      <c r="H1468" s="181"/>
      <c r="I1468" s="181"/>
      <c r="J1468" s="181" t="s">
        <v>15</v>
      </c>
      <c r="K1468" s="170" t="s">
        <v>16</v>
      </c>
      <c r="L1468" s="183">
        <v>18212</v>
      </c>
    </row>
    <row r="1469" spans="1:947" s="139" customFormat="1" ht="21.75" customHeight="1" x14ac:dyDescent="0.2">
      <c r="A1469" s="169" t="s">
        <v>250</v>
      </c>
      <c r="B1469" s="170" t="s">
        <v>71</v>
      </c>
      <c r="C1469" s="181" t="s">
        <v>567</v>
      </c>
      <c r="D1469" s="181" t="s">
        <v>3652</v>
      </c>
      <c r="E1469" s="170" t="s">
        <v>3150</v>
      </c>
      <c r="F1469" s="170" t="s">
        <v>2395</v>
      </c>
      <c r="G1469" s="182">
        <v>42271</v>
      </c>
      <c r="H1469" s="181" t="s">
        <v>570</v>
      </c>
      <c r="I1469" s="181" t="s">
        <v>2396</v>
      </c>
      <c r="J1469" s="181" t="s">
        <v>2397</v>
      </c>
      <c r="K1469" s="170" t="s">
        <v>16</v>
      </c>
      <c r="L1469" s="183">
        <v>232000</v>
      </c>
    </row>
    <row r="1470" spans="1:947" s="150" customFormat="1" ht="21.75" customHeight="1" x14ac:dyDescent="0.2">
      <c r="A1470" s="169" t="s">
        <v>250</v>
      </c>
      <c r="B1470" s="170" t="s">
        <v>71</v>
      </c>
      <c r="C1470" s="181" t="s">
        <v>567</v>
      </c>
      <c r="D1470" s="181" t="s">
        <v>3653</v>
      </c>
      <c r="E1470" s="170" t="s">
        <v>3150</v>
      </c>
      <c r="F1470" s="170" t="s">
        <v>2398</v>
      </c>
      <c r="G1470" s="182">
        <v>42271</v>
      </c>
      <c r="H1470" s="181" t="s">
        <v>570</v>
      </c>
      <c r="I1470" s="181" t="s">
        <v>2396</v>
      </c>
      <c r="J1470" s="181" t="s">
        <v>2399</v>
      </c>
      <c r="K1470" s="170" t="s">
        <v>16</v>
      </c>
      <c r="L1470" s="183">
        <v>232000</v>
      </c>
    </row>
    <row r="1471" spans="1:947" s="150" customFormat="1" ht="21.75" customHeight="1" x14ac:dyDescent="0.2">
      <c r="A1471" s="169" t="s">
        <v>250</v>
      </c>
      <c r="B1471" s="170" t="s">
        <v>71</v>
      </c>
      <c r="C1471" s="181" t="s">
        <v>567</v>
      </c>
      <c r="D1471" s="181" t="s">
        <v>3654</v>
      </c>
      <c r="E1471" s="170" t="s">
        <v>3150</v>
      </c>
      <c r="F1471" s="170" t="s">
        <v>2400</v>
      </c>
      <c r="G1471" s="182">
        <v>42271</v>
      </c>
      <c r="H1471" s="181" t="s">
        <v>570</v>
      </c>
      <c r="I1471" s="181" t="s">
        <v>2396</v>
      </c>
      <c r="J1471" s="181" t="s">
        <v>2401</v>
      </c>
      <c r="K1471" s="170" t="s">
        <v>16</v>
      </c>
      <c r="L1471" s="183">
        <v>232000</v>
      </c>
    </row>
    <row r="1472" spans="1:947" s="150" customFormat="1" ht="21.75" customHeight="1" x14ac:dyDescent="0.2">
      <c r="A1472" s="169" t="s">
        <v>250</v>
      </c>
      <c r="B1472" s="170" t="s">
        <v>2203</v>
      </c>
      <c r="C1472" s="181" t="s">
        <v>2402</v>
      </c>
      <c r="D1472" s="181" t="s">
        <v>3653</v>
      </c>
      <c r="E1472" s="170" t="s">
        <v>3150</v>
      </c>
      <c r="F1472" s="170" t="s">
        <v>2403</v>
      </c>
      <c r="G1472" s="182">
        <v>42271</v>
      </c>
      <c r="H1472" s="181"/>
      <c r="I1472" s="181"/>
      <c r="J1472" s="181" t="s">
        <v>2404</v>
      </c>
      <c r="K1472" s="170" t="s">
        <v>16</v>
      </c>
      <c r="L1472" s="183">
        <v>178000</v>
      </c>
    </row>
    <row r="1473" spans="1:948" s="150" customFormat="1" ht="21.75" customHeight="1" x14ac:dyDescent="0.2">
      <c r="A1473" s="169" t="s">
        <v>250</v>
      </c>
      <c r="B1473" s="170" t="s">
        <v>2203</v>
      </c>
      <c r="C1473" s="181" t="s">
        <v>2402</v>
      </c>
      <c r="D1473" s="181" t="s">
        <v>3652</v>
      </c>
      <c r="E1473" s="170" t="s">
        <v>3150</v>
      </c>
      <c r="F1473" s="170" t="s">
        <v>2405</v>
      </c>
      <c r="G1473" s="182">
        <v>42271</v>
      </c>
      <c r="H1473" s="181"/>
      <c r="I1473" s="181"/>
      <c r="J1473" s="181" t="s">
        <v>2406</v>
      </c>
      <c r="K1473" s="170" t="s">
        <v>16</v>
      </c>
      <c r="L1473" s="183">
        <v>178000</v>
      </c>
    </row>
    <row r="1474" spans="1:948" s="150" customFormat="1" ht="21.75" customHeight="1" x14ac:dyDescent="0.2">
      <c r="A1474" s="169" t="s">
        <v>250</v>
      </c>
      <c r="B1474" s="170" t="s">
        <v>2203</v>
      </c>
      <c r="C1474" s="181" t="s">
        <v>2402</v>
      </c>
      <c r="D1474" s="181" t="s">
        <v>3654</v>
      </c>
      <c r="E1474" s="170" t="s">
        <v>3150</v>
      </c>
      <c r="F1474" s="170" t="s">
        <v>2407</v>
      </c>
      <c r="G1474" s="182">
        <v>42271</v>
      </c>
      <c r="H1474" s="181"/>
      <c r="I1474" s="181"/>
      <c r="J1474" s="181" t="s">
        <v>2408</v>
      </c>
      <c r="K1474" s="170" t="s">
        <v>16</v>
      </c>
      <c r="L1474" s="183">
        <v>178000</v>
      </c>
    </row>
    <row r="1475" spans="1:948" s="33" customFormat="1" ht="10.5" x14ac:dyDescent="0.15">
      <c r="A1475" s="169" t="s">
        <v>250</v>
      </c>
      <c r="B1475" s="191" t="s">
        <v>2211</v>
      </c>
      <c r="C1475" s="191" t="s">
        <v>30</v>
      </c>
      <c r="D1475" s="191" t="s">
        <v>346</v>
      </c>
      <c r="E1475" s="191" t="s">
        <v>3795</v>
      </c>
      <c r="F1475" s="191">
        <v>7509</v>
      </c>
      <c r="G1475" s="301">
        <v>43024</v>
      </c>
      <c r="H1475" s="191" t="s">
        <v>3796</v>
      </c>
      <c r="I1475" s="191" t="s">
        <v>3797</v>
      </c>
      <c r="J1475" s="191" t="s">
        <v>3798</v>
      </c>
      <c r="K1475" s="191"/>
      <c r="L1475" s="355">
        <v>64999.880799999992</v>
      </c>
      <c r="M1475" s="168"/>
      <c r="N1475" s="168"/>
      <c r="O1475" s="168"/>
      <c r="P1475" s="168"/>
      <c r="Q1475" s="168"/>
      <c r="R1475" s="168"/>
      <c r="S1475" s="168"/>
      <c r="T1475" s="168"/>
      <c r="U1475" s="168"/>
      <c r="V1475" s="168"/>
      <c r="W1475" s="168"/>
      <c r="X1475" s="168"/>
      <c r="Y1475" s="168"/>
      <c r="Z1475" s="168"/>
      <c r="AA1475" s="168"/>
      <c r="AB1475" s="168"/>
      <c r="AC1475" s="168"/>
      <c r="AD1475" s="168"/>
      <c r="AE1475" s="168"/>
      <c r="AF1475" s="168"/>
      <c r="AG1475" s="168"/>
      <c r="AH1475" s="168"/>
      <c r="AI1475" s="168"/>
      <c r="AJ1475" s="168"/>
      <c r="AK1475" s="168"/>
      <c r="AL1475" s="168"/>
      <c r="AM1475" s="168"/>
      <c r="AN1475" s="168"/>
      <c r="AO1475" s="168"/>
      <c r="AP1475" s="168"/>
      <c r="AQ1475" s="168"/>
      <c r="AR1475" s="168"/>
      <c r="AS1475" s="168"/>
      <c r="AT1475" s="168"/>
      <c r="AU1475" s="168"/>
      <c r="AV1475" s="168"/>
      <c r="AW1475" s="168"/>
      <c r="AX1475" s="168"/>
      <c r="AY1475" s="168"/>
      <c r="AZ1475" s="168"/>
      <c r="BA1475" s="168"/>
      <c r="BB1475" s="168"/>
      <c r="BC1475" s="168"/>
      <c r="BD1475" s="168"/>
      <c r="BE1475" s="168"/>
      <c r="BF1475" s="168"/>
      <c r="BG1475" s="168"/>
      <c r="BH1475" s="168"/>
      <c r="BI1475" s="168"/>
      <c r="BJ1475" s="168"/>
      <c r="BK1475" s="168"/>
      <c r="BL1475" s="168"/>
      <c r="BM1475" s="168"/>
      <c r="BN1475" s="168"/>
      <c r="BO1475" s="168"/>
      <c r="BP1475" s="168"/>
      <c r="BQ1475" s="168"/>
      <c r="BR1475" s="168"/>
      <c r="BS1475" s="168"/>
      <c r="BT1475" s="168"/>
      <c r="BU1475" s="168"/>
      <c r="BV1475" s="168"/>
      <c r="BW1475" s="168"/>
      <c r="BX1475" s="168"/>
      <c r="BY1475" s="168"/>
      <c r="BZ1475" s="168"/>
      <c r="CA1475" s="168"/>
      <c r="CB1475" s="168"/>
      <c r="CC1475" s="168"/>
      <c r="CD1475" s="168"/>
      <c r="CE1475" s="168"/>
      <c r="CF1475" s="168"/>
      <c r="CG1475" s="168"/>
      <c r="CH1475" s="168"/>
      <c r="CI1475" s="168"/>
      <c r="CJ1475" s="168"/>
      <c r="CK1475" s="168"/>
      <c r="CL1475" s="168"/>
      <c r="CM1475" s="168"/>
      <c r="CN1475" s="168"/>
      <c r="CO1475" s="168"/>
      <c r="CP1475" s="168"/>
      <c r="CQ1475" s="168"/>
      <c r="CR1475" s="168"/>
      <c r="CS1475" s="168"/>
      <c r="CT1475" s="168"/>
      <c r="CU1475" s="168"/>
      <c r="CV1475" s="168"/>
      <c r="CW1475" s="168"/>
      <c r="CX1475" s="168"/>
      <c r="CY1475" s="168"/>
      <c r="CZ1475" s="168"/>
      <c r="DA1475" s="168"/>
      <c r="DB1475" s="168"/>
      <c r="DC1475" s="168"/>
      <c r="DD1475" s="168"/>
      <c r="DE1475" s="168"/>
      <c r="DF1475" s="168"/>
      <c r="DG1475" s="168"/>
      <c r="DH1475" s="168"/>
      <c r="DI1475" s="168"/>
      <c r="DJ1475" s="168"/>
      <c r="DK1475" s="168"/>
      <c r="DL1475" s="168"/>
      <c r="DM1475" s="168"/>
      <c r="DN1475" s="168"/>
      <c r="DO1475" s="168"/>
      <c r="DP1475" s="168"/>
      <c r="DQ1475" s="168"/>
      <c r="DR1475" s="168"/>
      <c r="DS1475" s="168"/>
      <c r="DT1475" s="168"/>
      <c r="DU1475" s="168"/>
      <c r="DV1475" s="168"/>
      <c r="DW1475" s="168"/>
      <c r="DX1475" s="168"/>
      <c r="DY1475" s="168"/>
      <c r="DZ1475" s="168"/>
      <c r="EA1475" s="168"/>
      <c r="EB1475" s="168"/>
      <c r="EC1475" s="168"/>
      <c r="ED1475" s="168"/>
      <c r="EE1475" s="168"/>
      <c r="EF1475" s="168"/>
      <c r="EG1475" s="168"/>
      <c r="EH1475" s="168"/>
      <c r="EI1475" s="168"/>
      <c r="EJ1475" s="168"/>
      <c r="EK1475" s="168"/>
      <c r="EL1475" s="168"/>
      <c r="EM1475" s="168"/>
      <c r="EN1475" s="168"/>
      <c r="EO1475" s="168"/>
      <c r="EP1475" s="168"/>
      <c r="EQ1475" s="168"/>
      <c r="ER1475" s="168"/>
      <c r="ES1475" s="168"/>
      <c r="ET1475" s="168"/>
      <c r="EU1475" s="168"/>
      <c r="EV1475" s="168"/>
      <c r="EW1475" s="168"/>
      <c r="EX1475" s="168"/>
      <c r="EY1475" s="168"/>
      <c r="EZ1475" s="168"/>
      <c r="FA1475" s="168"/>
      <c r="FB1475" s="168"/>
      <c r="FC1475" s="168"/>
      <c r="FD1475" s="168"/>
      <c r="FE1475" s="168"/>
      <c r="FF1475" s="168"/>
      <c r="FG1475" s="168"/>
      <c r="FH1475" s="168"/>
      <c r="FI1475" s="168"/>
      <c r="FJ1475" s="168"/>
      <c r="FK1475" s="168"/>
      <c r="FL1475" s="168"/>
      <c r="FM1475" s="168"/>
      <c r="FN1475" s="168"/>
      <c r="FO1475" s="168"/>
      <c r="FP1475" s="168"/>
      <c r="FQ1475" s="168"/>
      <c r="FR1475" s="168"/>
      <c r="FS1475" s="168"/>
      <c r="FT1475" s="168"/>
      <c r="FU1475" s="168"/>
      <c r="FV1475" s="168"/>
      <c r="FW1475" s="168"/>
      <c r="FX1475" s="168"/>
      <c r="FY1475" s="168"/>
      <c r="FZ1475" s="168"/>
      <c r="GA1475" s="168"/>
      <c r="GB1475" s="168"/>
      <c r="GC1475" s="168"/>
      <c r="GD1475" s="168"/>
      <c r="GE1475" s="168"/>
      <c r="GF1475" s="168"/>
      <c r="GG1475" s="168"/>
      <c r="GH1475" s="168"/>
      <c r="GI1475" s="168"/>
      <c r="GJ1475" s="168"/>
      <c r="GK1475" s="168"/>
      <c r="GL1475" s="168"/>
      <c r="GM1475" s="168"/>
      <c r="GN1475" s="168"/>
      <c r="GO1475" s="168"/>
      <c r="GP1475" s="168"/>
      <c r="GQ1475" s="168"/>
      <c r="GR1475" s="168"/>
      <c r="GS1475" s="168"/>
      <c r="GT1475" s="168"/>
      <c r="GU1475" s="168"/>
      <c r="GV1475" s="168"/>
      <c r="GW1475" s="168"/>
      <c r="GX1475" s="168"/>
      <c r="GY1475" s="168"/>
      <c r="GZ1475" s="168"/>
      <c r="HA1475" s="168"/>
      <c r="HB1475" s="168"/>
      <c r="HC1475" s="168"/>
      <c r="HD1475" s="168"/>
      <c r="HE1475" s="168"/>
      <c r="HF1475" s="168"/>
      <c r="HG1475" s="168"/>
      <c r="HH1475" s="168"/>
      <c r="HI1475" s="168"/>
      <c r="HJ1475" s="168"/>
      <c r="HK1475" s="168"/>
      <c r="HL1475" s="168"/>
      <c r="HM1475" s="168"/>
      <c r="HN1475" s="168"/>
      <c r="HO1475" s="168"/>
      <c r="HP1475" s="168"/>
      <c r="HQ1475" s="168"/>
      <c r="HR1475" s="168"/>
      <c r="HS1475" s="168"/>
      <c r="HT1475" s="168"/>
      <c r="HU1475" s="168"/>
      <c r="HV1475" s="168"/>
      <c r="HW1475" s="168"/>
      <c r="HX1475" s="168"/>
      <c r="HY1475" s="168"/>
      <c r="HZ1475" s="168"/>
      <c r="IA1475" s="168"/>
      <c r="IB1475" s="168"/>
      <c r="IC1475" s="168"/>
      <c r="ID1475" s="168"/>
      <c r="IE1475" s="168"/>
      <c r="IF1475" s="168"/>
      <c r="IG1475" s="168"/>
      <c r="IH1475" s="168"/>
      <c r="II1475" s="168"/>
      <c r="IJ1475" s="168"/>
      <c r="IK1475" s="168"/>
      <c r="IL1475" s="168"/>
      <c r="IM1475" s="168"/>
      <c r="IN1475" s="168"/>
      <c r="IO1475" s="168"/>
      <c r="IP1475" s="168"/>
      <c r="IQ1475" s="168"/>
      <c r="IR1475" s="168"/>
      <c r="IS1475" s="168"/>
      <c r="IT1475" s="168"/>
      <c r="IU1475" s="168"/>
      <c r="IV1475" s="168"/>
      <c r="IW1475" s="168"/>
      <c r="IX1475" s="168"/>
      <c r="IY1475" s="168"/>
      <c r="IZ1475" s="168"/>
      <c r="JA1475" s="168"/>
      <c r="JB1475" s="168"/>
      <c r="JC1475" s="168"/>
      <c r="JD1475" s="168"/>
      <c r="JE1475" s="168"/>
      <c r="JF1475" s="168"/>
      <c r="JG1475" s="168"/>
      <c r="JH1475" s="168"/>
      <c r="JI1475" s="168"/>
      <c r="JJ1475" s="168"/>
      <c r="JK1475" s="168"/>
      <c r="JL1475" s="168"/>
      <c r="JM1475" s="168"/>
      <c r="JN1475" s="168"/>
      <c r="JO1475" s="168"/>
      <c r="JP1475" s="168"/>
      <c r="JQ1475" s="168"/>
      <c r="JR1475" s="168"/>
      <c r="JS1475" s="168"/>
      <c r="JT1475" s="168"/>
      <c r="JU1475" s="168"/>
      <c r="JV1475" s="168"/>
      <c r="JW1475" s="168"/>
      <c r="JX1475" s="168"/>
      <c r="JY1475" s="168"/>
      <c r="JZ1475" s="168"/>
      <c r="KA1475" s="168"/>
      <c r="KB1475" s="168"/>
      <c r="KC1475" s="168"/>
      <c r="KD1475" s="168"/>
      <c r="KE1475" s="168"/>
      <c r="KF1475" s="168"/>
      <c r="KG1475" s="168"/>
      <c r="KH1475" s="168"/>
      <c r="KI1475" s="168"/>
      <c r="KJ1475" s="168"/>
      <c r="KK1475" s="168"/>
      <c r="KL1475" s="168"/>
      <c r="KM1475" s="168"/>
      <c r="KN1475" s="168"/>
      <c r="KO1475" s="168"/>
      <c r="KP1475" s="168"/>
      <c r="KQ1475" s="168"/>
      <c r="KR1475" s="168"/>
      <c r="KS1475" s="168"/>
      <c r="KT1475" s="168"/>
      <c r="KU1475" s="168"/>
      <c r="KV1475" s="168"/>
      <c r="KW1475" s="168"/>
      <c r="KX1475" s="168"/>
      <c r="KY1475" s="168"/>
      <c r="KZ1475" s="168"/>
      <c r="LA1475" s="168"/>
      <c r="LB1475" s="168"/>
      <c r="LC1475" s="168"/>
      <c r="LD1475" s="168"/>
      <c r="LE1475" s="168"/>
      <c r="LF1475" s="168"/>
      <c r="LG1475" s="168"/>
      <c r="LH1475" s="168"/>
      <c r="LI1475" s="168"/>
      <c r="LJ1475" s="168"/>
      <c r="LK1475" s="168"/>
      <c r="LL1475" s="168"/>
      <c r="LM1475" s="168"/>
      <c r="LN1475" s="168"/>
      <c r="LO1475" s="168"/>
      <c r="LP1475" s="168"/>
      <c r="LQ1475" s="168"/>
      <c r="LR1475" s="168"/>
      <c r="LS1475" s="168"/>
      <c r="LT1475" s="168"/>
      <c r="LU1475" s="168"/>
      <c r="LV1475" s="168"/>
      <c r="LW1475" s="168"/>
      <c r="LX1475" s="168"/>
      <c r="LY1475" s="168"/>
      <c r="LZ1475" s="168"/>
      <c r="MA1475" s="168"/>
      <c r="MB1475" s="168"/>
      <c r="MC1475" s="168"/>
      <c r="MD1475" s="168"/>
      <c r="ME1475" s="168"/>
      <c r="MF1475" s="168"/>
      <c r="MG1475" s="168"/>
      <c r="MH1475" s="168"/>
      <c r="MI1475" s="168"/>
      <c r="MJ1475" s="168"/>
      <c r="MK1475" s="168"/>
      <c r="ML1475" s="168"/>
      <c r="MM1475" s="168"/>
      <c r="MN1475" s="168"/>
      <c r="MO1475" s="168"/>
      <c r="MP1475" s="168"/>
      <c r="MQ1475" s="168"/>
      <c r="MR1475" s="168"/>
      <c r="MS1475" s="168"/>
      <c r="MT1475" s="168"/>
      <c r="MU1475" s="168"/>
      <c r="MV1475" s="168"/>
      <c r="MW1475" s="168"/>
      <c r="MX1475" s="168"/>
      <c r="MY1475" s="168"/>
      <c r="MZ1475" s="168"/>
      <c r="NA1475" s="168"/>
      <c r="NB1475" s="168"/>
      <c r="NC1475" s="168"/>
      <c r="ND1475" s="168"/>
      <c r="NE1475" s="168"/>
      <c r="NF1475" s="168"/>
      <c r="NG1475" s="168"/>
      <c r="NH1475" s="168"/>
      <c r="NI1475" s="168"/>
      <c r="NJ1475" s="168"/>
      <c r="NK1475" s="168"/>
      <c r="NL1475" s="168"/>
      <c r="NM1475" s="168"/>
      <c r="NN1475" s="168"/>
      <c r="NO1475" s="168"/>
      <c r="NP1475" s="168"/>
      <c r="NQ1475" s="168"/>
      <c r="NR1475" s="168"/>
      <c r="NS1475" s="168"/>
      <c r="NT1475" s="168"/>
      <c r="NU1475" s="168"/>
      <c r="NV1475" s="168"/>
      <c r="NW1475" s="168"/>
      <c r="NX1475" s="168"/>
      <c r="NY1475" s="168"/>
      <c r="NZ1475" s="168"/>
      <c r="OA1475" s="168"/>
      <c r="OB1475" s="168"/>
      <c r="OC1475" s="168"/>
      <c r="OD1475" s="168"/>
      <c r="OE1475" s="168"/>
      <c r="OF1475" s="168"/>
      <c r="OG1475" s="168"/>
      <c r="OH1475" s="168"/>
      <c r="OI1475" s="168"/>
      <c r="OJ1475" s="168"/>
      <c r="OK1475" s="168"/>
      <c r="OL1475" s="168"/>
      <c r="OM1475" s="168"/>
      <c r="ON1475" s="168"/>
      <c r="OO1475" s="168"/>
      <c r="OP1475" s="168"/>
      <c r="OQ1475" s="168"/>
      <c r="OR1475" s="168"/>
      <c r="OS1475" s="168"/>
      <c r="OT1475" s="168"/>
      <c r="OU1475" s="168"/>
      <c r="OV1475" s="168"/>
      <c r="OW1475" s="168"/>
      <c r="OX1475" s="168"/>
      <c r="OY1475" s="168"/>
      <c r="OZ1475" s="168"/>
      <c r="PA1475" s="168"/>
      <c r="PB1475" s="168"/>
      <c r="PC1475" s="168"/>
      <c r="PD1475" s="168"/>
      <c r="PE1475" s="168"/>
      <c r="PF1475" s="168"/>
      <c r="PG1475" s="168"/>
      <c r="PH1475" s="168"/>
      <c r="PI1475" s="168"/>
      <c r="PJ1475" s="168"/>
      <c r="PK1475" s="168"/>
      <c r="PL1475" s="168"/>
      <c r="PM1475" s="168"/>
      <c r="PN1475" s="168"/>
      <c r="PO1475" s="168"/>
      <c r="PP1475" s="168"/>
      <c r="PQ1475" s="168"/>
      <c r="PR1475" s="168"/>
      <c r="PS1475" s="168"/>
      <c r="PT1475" s="168"/>
      <c r="PU1475" s="168"/>
      <c r="PV1475" s="168"/>
      <c r="PW1475" s="168"/>
      <c r="PX1475" s="168"/>
      <c r="PY1475" s="168"/>
      <c r="PZ1475" s="168"/>
      <c r="QA1475" s="168"/>
      <c r="QB1475" s="168"/>
      <c r="QC1475" s="168"/>
      <c r="QD1475" s="168"/>
      <c r="QE1475" s="168"/>
      <c r="QF1475" s="168"/>
      <c r="QG1475" s="168"/>
      <c r="QH1475" s="168"/>
      <c r="QI1475" s="168"/>
      <c r="QJ1475" s="168"/>
      <c r="QK1475" s="168"/>
      <c r="QL1475" s="168"/>
      <c r="QM1475" s="168"/>
      <c r="QN1475" s="168"/>
      <c r="QO1475" s="168"/>
      <c r="QP1475" s="168"/>
      <c r="QQ1475" s="168"/>
      <c r="QR1475" s="168"/>
      <c r="QS1475" s="168"/>
      <c r="QT1475" s="168"/>
      <c r="QU1475" s="168"/>
      <c r="QV1475" s="168"/>
      <c r="QW1475" s="168"/>
      <c r="QX1475" s="168"/>
      <c r="QY1475" s="168"/>
      <c r="QZ1475" s="168"/>
      <c r="RA1475" s="168"/>
      <c r="RB1475" s="168"/>
      <c r="RC1475" s="168"/>
      <c r="RD1475" s="168"/>
      <c r="RE1475" s="168"/>
      <c r="RF1475" s="168"/>
      <c r="RG1475" s="168"/>
      <c r="RH1475" s="168"/>
      <c r="RI1475" s="168"/>
      <c r="RJ1475" s="168"/>
      <c r="RK1475" s="168"/>
      <c r="RL1475" s="168"/>
      <c r="RM1475" s="168"/>
      <c r="RN1475" s="168"/>
      <c r="RO1475" s="168"/>
      <c r="RP1475" s="168"/>
      <c r="RQ1475" s="168"/>
      <c r="RR1475" s="168"/>
      <c r="RS1475" s="168"/>
      <c r="RT1475" s="168"/>
      <c r="RU1475" s="168"/>
      <c r="RV1475" s="168"/>
      <c r="RW1475" s="168"/>
      <c r="RX1475" s="168"/>
      <c r="RY1475" s="168"/>
      <c r="RZ1475" s="168"/>
      <c r="SA1475" s="168"/>
      <c r="SB1475" s="168"/>
      <c r="SC1475" s="168"/>
      <c r="SD1475" s="168"/>
      <c r="SE1475" s="168"/>
      <c r="SF1475" s="168"/>
      <c r="SG1475" s="168"/>
      <c r="SH1475" s="168"/>
      <c r="SI1475" s="168"/>
      <c r="SJ1475" s="168"/>
      <c r="SK1475" s="168"/>
      <c r="SL1475" s="168"/>
      <c r="SM1475" s="168"/>
      <c r="SN1475" s="168"/>
      <c r="SO1475" s="168"/>
      <c r="SP1475" s="168"/>
      <c r="SQ1475" s="168"/>
      <c r="SR1475" s="168"/>
      <c r="SS1475" s="168"/>
      <c r="ST1475" s="168"/>
      <c r="SU1475" s="168"/>
      <c r="SV1475" s="168"/>
      <c r="SW1475" s="168"/>
      <c r="SX1475" s="168"/>
      <c r="SY1475" s="168"/>
      <c r="SZ1475" s="168"/>
      <c r="TA1475" s="168"/>
      <c r="TB1475" s="168"/>
      <c r="TC1475" s="168"/>
      <c r="TD1475" s="168"/>
      <c r="TE1475" s="168"/>
      <c r="TF1475" s="168"/>
      <c r="TG1475" s="168"/>
      <c r="TH1475" s="168"/>
      <c r="TI1475" s="168"/>
      <c r="TJ1475" s="168"/>
      <c r="TK1475" s="168"/>
      <c r="TL1475" s="168"/>
      <c r="TM1475" s="168"/>
      <c r="TN1475" s="168"/>
      <c r="TO1475" s="168"/>
      <c r="TP1475" s="168"/>
      <c r="TQ1475" s="168"/>
      <c r="TR1475" s="168"/>
      <c r="TS1475" s="168"/>
      <c r="TT1475" s="168"/>
      <c r="TU1475" s="168"/>
      <c r="TV1475" s="168"/>
      <c r="TW1475" s="168"/>
      <c r="TX1475" s="168"/>
      <c r="TY1475" s="168"/>
      <c r="TZ1475" s="168"/>
      <c r="UA1475" s="168"/>
      <c r="UB1475" s="168"/>
      <c r="UC1475" s="168"/>
      <c r="UD1475" s="168"/>
      <c r="UE1475" s="168"/>
      <c r="UF1475" s="168"/>
      <c r="UG1475" s="168"/>
      <c r="UH1475" s="168"/>
      <c r="UI1475" s="168"/>
      <c r="UJ1475" s="168"/>
      <c r="UK1475" s="168"/>
      <c r="UL1475" s="168"/>
      <c r="UM1475" s="168"/>
      <c r="UN1475" s="168"/>
      <c r="UO1475" s="168"/>
      <c r="UP1475" s="168"/>
      <c r="UQ1475" s="168"/>
      <c r="UR1475" s="168"/>
      <c r="US1475" s="168"/>
      <c r="UT1475" s="168"/>
      <c r="UU1475" s="168"/>
      <c r="UV1475" s="168"/>
      <c r="UW1475" s="168"/>
      <c r="UX1475" s="168"/>
      <c r="UY1475" s="168"/>
      <c r="UZ1475" s="168"/>
      <c r="VA1475" s="168"/>
      <c r="VB1475" s="168"/>
      <c r="VC1475" s="168"/>
      <c r="VD1475" s="168"/>
      <c r="VE1475" s="168"/>
      <c r="VF1475" s="168"/>
      <c r="VG1475" s="168"/>
      <c r="VH1475" s="168"/>
      <c r="VI1475" s="168"/>
      <c r="VJ1475" s="168"/>
      <c r="VK1475" s="168"/>
      <c r="VL1475" s="168"/>
      <c r="VM1475" s="168"/>
      <c r="VN1475" s="168"/>
      <c r="VO1475" s="168"/>
      <c r="VP1475" s="168"/>
      <c r="VQ1475" s="168"/>
      <c r="VR1475" s="168"/>
      <c r="VS1475" s="168"/>
      <c r="VT1475" s="168"/>
      <c r="VU1475" s="168"/>
      <c r="VV1475" s="168"/>
      <c r="VW1475" s="168"/>
      <c r="VX1475" s="168"/>
      <c r="VY1475" s="168"/>
      <c r="VZ1475" s="168"/>
      <c r="WA1475" s="168"/>
      <c r="WB1475" s="168"/>
      <c r="WC1475" s="168"/>
      <c r="WD1475" s="168"/>
      <c r="WE1475" s="168"/>
      <c r="WF1475" s="168"/>
      <c r="WG1475" s="168"/>
      <c r="WH1475" s="168"/>
      <c r="WI1475" s="168"/>
      <c r="WJ1475" s="168"/>
      <c r="WK1475" s="168"/>
      <c r="WL1475" s="168"/>
      <c r="WM1475" s="168"/>
      <c r="WN1475" s="168"/>
      <c r="WO1475" s="168"/>
      <c r="WP1475" s="168"/>
      <c r="WQ1475" s="168"/>
      <c r="WR1475" s="168"/>
      <c r="WS1475" s="168"/>
      <c r="WT1475" s="168"/>
      <c r="WU1475" s="168"/>
      <c r="WV1475" s="168"/>
      <c r="WW1475" s="168"/>
      <c r="WX1475" s="168"/>
      <c r="WY1475" s="168"/>
      <c r="WZ1475" s="168"/>
      <c r="XA1475" s="168"/>
      <c r="XB1475" s="168"/>
      <c r="XC1475" s="168"/>
      <c r="XD1475" s="168"/>
      <c r="XE1475" s="168"/>
      <c r="XF1475" s="168"/>
      <c r="XG1475" s="168"/>
      <c r="XH1475" s="168"/>
      <c r="XI1475" s="168"/>
      <c r="XJ1475" s="168"/>
      <c r="XK1475" s="168"/>
      <c r="XL1475" s="168"/>
      <c r="XM1475" s="168"/>
      <c r="XN1475" s="168"/>
      <c r="XO1475" s="168"/>
      <c r="XP1475" s="168"/>
      <c r="XQ1475" s="168"/>
      <c r="XR1475" s="168"/>
      <c r="XS1475" s="168"/>
      <c r="XT1475" s="168"/>
      <c r="XU1475" s="168"/>
      <c r="XV1475" s="168"/>
      <c r="XW1475" s="168"/>
      <c r="XX1475" s="168"/>
      <c r="XY1475" s="168"/>
      <c r="XZ1475" s="168"/>
      <c r="YA1475" s="168"/>
      <c r="YB1475" s="168"/>
      <c r="YC1475" s="168"/>
      <c r="YD1475" s="168"/>
      <c r="YE1475" s="168"/>
      <c r="YF1475" s="168"/>
      <c r="YG1475" s="168"/>
      <c r="YH1475" s="168"/>
      <c r="YI1475" s="168"/>
      <c r="YJ1475" s="168"/>
      <c r="YK1475" s="168"/>
      <c r="YL1475" s="168"/>
      <c r="YM1475" s="168"/>
      <c r="YN1475" s="168"/>
      <c r="YO1475" s="168"/>
      <c r="YP1475" s="168"/>
      <c r="YQ1475" s="168"/>
      <c r="YR1475" s="168"/>
      <c r="YS1475" s="168"/>
      <c r="YT1475" s="168"/>
      <c r="YU1475" s="168"/>
      <c r="YV1475" s="168"/>
      <c r="YW1475" s="168"/>
      <c r="YX1475" s="168"/>
      <c r="YY1475" s="168"/>
      <c r="YZ1475" s="168"/>
      <c r="ZA1475" s="168"/>
      <c r="ZB1475" s="168"/>
      <c r="ZC1475" s="168"/>
      <c r="ZD1475" s="168"/>
      <c r="ZE1475" s="168"/>
      <c r="ZF1475" s="168"/>
      <c r="ZG1475" s="168"/>
      <c r="ZH1475" s="168"/>
      <c r="ZI1475" s="168"/>
      <c r="ZJ1475" s="168"/>
      <c r="ZK1475" s="168"/>
      <c r="ZL1475" s="168"/>
      <c r="ZM1475" s="168"/>
      <c r="ZN1475" s="168"/>
      <c r="ZO1475" s="168"/>
      <c r="ZP1475" s="168"/>
      <c r="ZQ1475" s="168"/>
      <c r="ZR1475" s="168"/>
      <c r="ZS1475" s="168"/>
      <c r="ZT1475" s="168"/>
      <c r="ZU1475" s="168"/>
      <c r="ZV1475" s="168"/>
      <c r="ZW1475" s="168"/>
      <c r="ZX1475" s="168"/>
      <c r="ZY1475" s="168"/>
      <c r="ZZ1475" s="168"/>
      <c r="AAA1475" s="168"/>
      <c r="AAB1475" s="168"/>
      <c r="AAC1475" s="168"/>
      <c r="AAD1475" s="168"/>
      <c r="AAE1475" s="168"/>
      <c r="AAF1475" s="168"/>
      <c r="AAG1475" s="168"/>
      <c r="AAH1475" s="168"/>
      <c r="AAI1475" s="168"/>
      <c r="AAJ1475" s="168"/>
      <c r="AAK1475" s="168"/>
      <c r="AAL1475" s="168"/>
      <c r="AAM1475" s="168"/>
      <c r="AAN1475" s="168"/>
      <c r="AAO1475" s="168"/>
      <c r="AAP1475" s="168"/>
      <c r="AAQ1475" s="168"/>
      <c r="AAR1475" s="168"/>
      <c r="AAS1475" s="168"/>
      <c r="AAT1475" s="168"/>
      <c r="AAU1475" s="168"/>
      <c r="AAV1475" s="168"/>
      <c r="AAW1475" s="168"/>
      <c r="AAX1475" s="168"/>
      <c r="AAY1475" s="168"/>
      <c r="AAZ1475" s="168"/>
      <c r="ABA1475" s="168"/>
      <c r="ABB1475" s="168"/>
      <c r="ABC1475" s="168"/>
      <c r="ABD1475" s="168"/>
      <c r="ABE1475" s="168"/>
      <c r="ABF1475" s="168"/>
      <c r="ABG1475" s="168"/>
      <c r="ABH1475" s="168"/>
      <c r="ABI1475" s="168"/>
      <c r="ABJ1475" s="168"/>
      <c r="ABK1475" s="168"/>
      <c r="ABL1475" s="168"/>
      <c r="ABM1475" s="168"/>
      <c r="ABN1475" s="168"/>
      <c r="ABO1475" s="168"/>
      <c r="ABP1475" s="168"/>
      <c r="ABQ1475" s="168"/>
      <c r="ABR1475" s="168"/>
      <c r="ABS1475" s="168"/>
      <c r="ABT1475" s="168"/>
      <c r="ABU1475" s="168"/>
      <c r="ABV1475" s="168"/>
      <c r="ABW1475" s="168"/>
      <c r="ABX1475" s="168"/>
      <c r="ABY1475" s="168"/>
      <c r="ABZ1475" s="168"/>
      <c r="ACA1475" s="168"/>
      <c r="ACB1475" s="168"/>
      <c r="ACC1475" s="168"/>
      <c r="ACD1475" s="168"/>
      <c r="ACE1475" s="168"/>
      <c r="ACF1475" s="168"/>
      <c r="ACG1475" s="168"/>
      <c r="ACH1475" s="168"/>
      <c r="ACI1475" s="168"/>
      <c r="ACJ1475" s="168"/>
      <c r="ACK1475" s="168"/>
      <c r="ACL1475" s="168"/>
      <c r="ACM1475" s="168"/>
      <c r="ACN1475" s="168"/>
      <c r="ACO1475" s="168"/>
      <c r="ACP1475" s="168"/>
      <c r="ACQ1475" s="168"/>
      <c r="ACR1475" s="168"/>
      <c r="ACS1475" s="168"/>
      <c r="ACT1475" s="168"/>
      <c r="ACU1475" s="168"/>
      <c r="ACV1475" s="168"/>
      <c r="ACW1475" s="168"/>
      <c r="ACX1475" s="168"/>
      <c r="ACY1475" s="168"/>
      <c r="ACZ1475" s="168"/>
      <c r="ADA1475" s="168"/>
      <c r="ADB1475" s="168"/>
      <c r="ADC1475" s="168"/>
      <c r="ADD1475" s="168"/>
      <c r="ADE1475" s="168"/>
      <c r="ADF1475" s="168"/>
      <c r="ADG1475" s="168"/>
      <c r="ADH1475" s="168"/>
      <c r="ADI1475" s="168"/>
      <c r="ADJ1475" s="168"/>
      <c r="ADK1475" s="168"/>
      <c r="ADL1475" s="168"/>
      <c r="ADM1475" s="168"/>
      <c r="ADN1475" s="168"/>
      <c r="ADO1475" s="168"/>
      <c r="ADP1475" s="168"/>
      <c r="ADQ1475" s="168"/>
      <c r="ADR1475" s="168"/>
      <c r="ADS1475" s="168"/>
      <c r="ADT1475" s="168"/>
      <c r="ADU1475" s="168"/>
      <c r="ADV1475" s="168"/>
      <c r="ADW1475" s="168"/>
      <c r="ADX1475" s="168"/>
      <c r="ADY1475" s="168"/>
      <c r="ADZ1475" s="168"/>
      <c r="AEA1475" s="168"/>
      <c r="AEB1475" s="168"/>
      <c r="AEC1475" s="168"/>
      <c r="AED1475" s="168"/>
      <c r="AEE1475" s="168"/>
      <c r="AEF1475" s="168"/>
      <c r="AEG1475" s="168"/>
      <c r="AEH1475" s="168"/>
      <c r="AEI1475" s="168"/>
      <c r="AEJ1475" s="168"/>
      <c r="AEK1475" s="168"/>
      <c r="AEL1475" s="168"/>
      <c r="AEM1475" s="168"/>
      <c r="AEN1475" s="168"/>
      <c r="AEO1475" s="168"/>
      <c r="AEP1475" s="168"/>
      <c r="AEQ1475" s="168"/>
      <c r="AER1475" s="168"/>
      <c r="AES1475" s="168"/>
      <c r="AET1475" s="168"/>
      <c r="AEU1475" s="168"/>
      <c r="AEV1475" s="168"/>
      <c r="AEW1475" s="168"/>
      <c r="AEX1475" s="168"/>
      <c r="AEY1475" s="168"/>
      <c r="AEZ1475" s="168"/>
      <c r="AFA1475" s="168"/>
      <c r="AFB1475" s="168"/>
      <c r="AFC1475" s="168"/>
      <c r="AFD1475" s="168"/>
      <c r="AFE1475" s="168"/>
      <c r="AFF1475" s="168"/>
      <c r="AFG1475" s="168"/>
      <c r="AFH1475" s="168"/>
      <c r="AFI1475" s="168"/>
      <c r="AFJ1475" s="168"/>
      <c r="AFK1475" s="168"/>
      <c r="AFL1475" s="168"/>
      <c r="AFM1475" s="168"/>
      <c r="AFN1475" s="168"/>
      <c r="AFO1475" s="168"/>
      <c r="AFP1475" s="168"/>
      <c r="AFQ1475" s="168"/>
      <c r="AFR1475" s="168"/>
      <c r="AFS1475" s="168"/>
      <c r="AFT1475" s="168"/>
      <c r="AFU1475" s="168"/>
      <c r="AFV1475" s="168"/>
      <c r="AFW1475" s="168"/>
      <c r="AFX1475" s="168"/>
      <c r="AFY1475" s="168"/>
      <c r="AFZ1475" s="168"/>
      <c r="AGA1475" s="168"/>
      <c r="AGB1475" s="168"/>
      <c r="AGC1475" s="168"/>
      <c r="AGD1475" s="168"/>
      <c r="AGE1475" s="168"/>
      <c r="AGF1475" s="168"/>
      <c r="AGG1475" s="168"/>
      <c r="AGH1475" s="168"/>
      <c r="AGI1475" s="168"/>
      <c r="AGJ1475" s="168"/>
      <c r="AGK1475" s="168"/>
      <c r="AGL1475" s="168"/>
      <c r="AGM1475" s="168"/>
      <c r="AGN1475" s="168"/>
      <c r="AGO1475" s="168"/>
      <c r="AGP1475" s="168"/>
      <c r="AGQ1475" s="168"/>
      <c r="AGR1475" s="168"/>
      <c r="AGS1475" s="168"/>
      <c r="AGT1475" s="168"/>
      <c r="AGU1475" s="168"/>
      <c r="AGV1475" s="168"/>
      <c r="AGW1475" s="168"/>
      <c r="AGX1475" s="168"/>
      <c r="AGY1475" s="168"/>
      <c r="AGZ1475" s="168"/>
      <c r="AHA1475" s="168"/>
      <c r="AHB1475" s="168"/>
      <c r="AHC1475" s="168"/>
      <c r="AHD1475" s="168"/>
      <c r="AHE1475" s="168"/>
      <c r="AHF1475" s="168"/>
      <c r="AHG1475" s="168"/>
      <c r="AHH1475" s="168"/>
      <c r="AHI1475" s="168"/>
      <c r="AHJ1475" s="168"/>
      <c r="AHK1475" s="168"/>
      <c r="AHL1475" s="168"/>
      <c r="AHM1475" s="168"/>
      <c r="AHN1475" s="168"/>
      <c r="AHO1475" s="168"/>
      <c r="AHP1475" s="168"/>
      <c r="AHQ1475" s="168"/>
      <c r="AHR1475" s="168"/>
      <c r="AHS1475" s="168"/>
      <c r="AHT1475" s="168"/>
      <c r="AHU1475" s="168"/>
      <c r="AHV1475" s="168"/>
      <c r="AHW1475" s="168"/>
      <c r="AHX1475" s="168"/>
      <c r="AHY1475" s="168"/>
      <c r="AHZ1475" s="168"/>
      <c r="AIA1475" s="168"/>
      <c r="AIB1475" s="168"/>
      <c r="AIC1475" s="168"/>
      <c r="AID1475" s="168"/>
      <c r="AIE1475" s="168"/>
      <c r="AIF1475" s="168"/>
      <c r="AIG1475" s="168"/>
      <c r="AIH1475" s="168"/>
      <c r="AII1475" s="168"/>
      <c r="AIJ1475" s="168"/>
      <c r="AIK1475" s="168"/>
      <c r="AIL1475" s="168"/>
      <c r="AIM1475" s="168"/>
      <c r="AIN1475" s="168"/>
      <c r="AIO1475" s="168"/>
      <c r="AIP1475" s="168"/>
      <c r="AIQ1475" s="168"/>
      <c r="AIR1475" s="168"/>
      <c r="AIS1475" s="168"/>
      <c r="AIT1475" s="168"/>
      <c r="AIU1475" s="168"/>
      <c r="AIV1475" s="168"/>
      <c r="AIW1475" s="168"/>
      <c r="AIX1475" s="168"/>
      <c r="AIY1475" s="168"/>
      <c r="AIZ1475" s="168"/>
      <c r="AJA1475" s="168"/>
      <c r="AJB1475" s="168"/>
      <c r="AJC1475" s="168"/>
      <c r="AJD1475" s="168"/>
      <c r="AJE1475" s="168"/>
      <c r="AJF1475" s="168"/>
      <c r="AJG1475" s="168"/>
      <c r="AJH1475" s="168"/>
      <c r="AJI1475" s="168"/>
      <c r="AJJ1475" s="168"/>
      <c r="AJK1475" s="168"/>
    </row>
    <row r="1476" spans="1:948" s="33" customFormat="1" ht="10.5" x14ac:dyDescent="0.15">
      <c r="A1476" s="169" t="s">
        <v>250</v>
      </c>
      <c r="B1476" s="191" t="s">
        <v>2211</v>
      </c>
      <c r="C1476" s="191" t="s">
        <v>30</v>
      </c>
      <c r="D1476" s="191" t="s">
        <v>342</v>
      </c>
      <c r="E1476" s="191" t="s">
        <v>3795</v>
      </c>
      <c r="F1476" s="191">
        <v>7509</v>
      </c>
      <c r="G1476" s="301">
        <v>43024</v>
      </c>
      <c r="H1476" s="191" t="s">
        <v>3796</v>
      </c>
      <c r="I1476" s="191" t="s">
        <v>3797</v>
      </c>
      <c r="J1476" s="191" t="s">
        <v>3799</v>
      </c>
      <c r="K1476" s="191"/>
      <c r="L1476" s="355">
        <v>64999.880799999992</v>
      </c>
      <c r="M1476" s="168"/>
      <c r="N1476" s="168"/>
      <c r="O1476" s="168"/>
      <c r="P1476" s="168"/>
      <c r="Q1476" s="168"/>
      <c r="R1476" s="168"/>
      <c r="S1476" s="168"/>
      <c r="T1476" s="168"/>
      <c r="U1476" s="168"/>
      <c r="V1476" s="168"/>
      <c r="W1476" s="168"/>
      <c r="X1476" s="168"/>
      <c r="Y1476" s="168"/>
      <c r="Z1476" s="168"/>
      <c r="AA1476" s="168"/>
      <c r="AB1476" s="168"/>
      <c r="AC1476" s="168"/>
      <c r="AD1476" s="168"/>
      <c r="AE1476" s="168"/>
      <c r="AF1476" s="168"/>
      <c r="AG1476" s="168"/>
      <c r="AH1476" s="168"/>
      <c r="AI1476" s="168"/>
      <c r="AJ1476" s="168"/>
      <c r="AK1476" s="168"/>
      <c r="AL1476" s="168"/>
      <c r="AM1476" s="168"/>
      <c r="AN1476" s="168"/>
      <c r="AO1476" s="168"/>
      <c r="AP1476" s="168"/>
      <c r="AQ1476" s="168"/>
      <c r="AR1476" s="168"/>
      <c r="AS1476" s="168"/>
      <c r="AT1476" s="168"/>
      <c r="AU1476" s="168"/>
      <c r="AV1476" s="168"/>
      <c r="AW1476" s="168"/>
      <c r="AX1476" s="168"/>
      <c r="AY1476" s="168"/>
      <c r="AZ1476" s="168"/>
      <c r="BA1476" s="168"/>
      <c r="BB1476" s="168"/>
      <c r="BC1476" s="168"/>
      <c r="BD1476" s="168"/>
      <c r="BE1476" s="168"/>
      <c r="BF1476" s="168"/>
      <c r="BG1476" s="168"/>
      <c r="BH1476" s="168"/>
      <c r="BI1476" s="168"/>
      <c r="BJ1476" s="168"/>
      <c r="BK1476" s="168"/>
      <c r="BL1476" s="168"/>
      <c r="BM1476" s="168"/>
      <c r="BN1476" s="168"/>
      <c r="BO1476" s="168"/>
      <c r="BP1476" s="168"/>
      <c r="BQ1476" s="168"/>
      <c r="BR1476" s="168"/>
      <c r="BS1476" s="168"/>
      <c r="BT1476" s="168"/>
      <c r="BU1476" s="168"/>
      <c r="BV1476" s="168"/>
      <c r="BW1476" s="168"/>
      <c r="BX1476" s="168"/>
      <c r="BY1476" s="168"/>
      <c r="BZ1476" s="168"/>
      <c r="CA1476" s="168"/>
      <c r="CB1476" s="168"/>
      <c r="CC1476" s="168"/>
      <c r="CD1476" s="168"/>
      <c r="CE1476" s="168"/>
      <c r="CF1476" s="168"/>
      <c r="CG1476" s="168"/>
      <c r="CH1476" s="168"/>
      <c r="CI1476" s="168"/>
      <c r="CJ1476" s="168"/>
      <c r="CK1476" s="168"/>
      <c r="CL1476" s="168"/>
      <c r="CM1476" s="168"/>
      <c r="CN1476" s="168"/>
      <c r="CO1476" s="168"/>
      <c r="CP1476" s="168"/>
      <c r="CQ1476" s="168"/>
      <c r="CR1476" s="168"/>
      <c r="CS1476" s="168"/>
      <c r="CT1476" s="168"/>
      <c r="CU1476" s="168"/>
      <c r="CV1476" s="168"/>
      <c r="CW1476" s="168"/>
      <c r="CX1476" s="168"/>
      <c r="CY1476" s="168"/>
      <c r="CZ1476" s="168"/>
      <c r="DA1476" s="168"/>
      <c r="DB1476" s="168"/>
      <c r="DC1476" s="168"/>
      <c r="DD1476" s="168"/>
      <c r="DE1476" s="168"/>
      <c r="DF1476" s="168"/>
      <c r="DG1476" s="168"/>
      <c r="DH1476" s="168"/>
      <c r="DI1476" s="168"/>
      <c r="DJ1476" s="168"/>
      <c r="DK1476" s="168"/>
      <c r="DL1476" s="168"/>
      <c r="DM1476" s="168"/>
      <c r="DN1476" s="168"/>
      <c r="DO1476" s="168"/>
      <c r="DP1476" s="168"/>
      <c r="DQ1476" s="168"/>
      <c r="DR1476" s="168"/>
      <c r="DS1476" s="168"/>
      <c r="DT1476" s="168"/>
      <c r="DU1476" s="168"/>
      <c r="DV1476" s="168"/>
      <c r="DW1476" s="168"/>
      <c r="DX1476" s="168"/>
      <c r="DY1476" s="168"/>
      <c r="DZ1476" s="168"/>
      <c r="EA1476" s="168"/>
      <c r="EB1476" s="168"/>
      <c r="EC1476" s="168"/>
      <c r="ED1476" s="168"/>
      <c r="EE1476" s="168"/>
      <c r="EF1476" s="168"/>
      <c r="EG1476" s="168"/>
      <c r="EH1476" s="168"/>
      <c r="EI1476" s="168"/>
      <c r="EJ1476" s="168"/>
      <c r="EK1476" s="168"/>
      <c r="EL1476" s="168"/>
      <c r="EM1476" s="168"/>
      <c r="EN1476" s="168"/>
      <c r="EO1476" s="168"/>
      <c r="EP1476" s="168"/>
      <c r="EQ1476" s="168"/>
      <c r="ER1476" s="168"/>
      <c r="ES1476" s="168"/>
      <c r="ET1476" s="168"/>
      <c r="EU1476" s="168"/>
      <c r="EV1476" s="168"/>
      <c r="EW1476" s="168"/>
      <c r="EX1476" s="168"/>
      <c r="EY1476" s="168"/>
      <c r="EZ1476" s="168"/>
      <c r="FA1476" s="168"/>
      <c r="FB1476" s="168"/>
      <c r="FC1476" s="168"/>
      <c r="FD1476" s="168"/>
      <c r="FE1476" s="168"/>
      <c r="FF1476" s="168"/>
      <c r="FG1476" s="168"/>
      <c r="FH1476" s="168"/>
      <c r="FI1476" s="168"/>
      <c r="FJ1476" s="168"/>
      <c r="FK1476" s="168"/>
      <c r="FL1476" s="168"/>
      <c r="FM1476" s="168"/>
      <c r="FN1476" s="168"/>
      <c r="FO1476" s="168"/>
      <c r="FP1476" s="168"/>
      <c r="FQ1476" s="168"/>
      <c r="FR1476" s="168"/>
      <c r="FS1476" s="168"/>
      <c r="FT1476" s="168"/>
      <c r="FU1476" s="168"/>
      <c r="FV1476" s="168"/>
      <c r="FW1476" s="168"/>
      <c r="FX1476" s="168"/>
      <c r="FY1476" s="168"/>
      <c r="FZ1476" s="168"/>
      <c r="GA1476" s="168"/>
      <c r="GB1476" s="168"/>
      <c r="GC1476" s="168"/>
      <c r="GD1476" s="168"/>
      <c r="GE1476" s="168"/>
      <c r="GF1476" s="168"/>
      <c r="GG1476" s="168"/>
      <c r="GH1476" s="168"/>
      <c r="GI1476" s="168"/>
      <c r="GJ1476" s="168"/>
      <c r="GK1476" s="168"/>
      <c r="GL1476" s="168"/>
      <c r="GM1476" s="168"/>
      <c r="GN1476" s="168"/>
      <c r="GO1476" s="168"/>
      <c r="GP1476" s="168"/>
      <c r="GQ1476" s="168"/>
      <c r="GR1476" s="168"/>
      <c r="GS1476" s="168"/>
      <c r="GT1476" s="168"/>
      <c r="GU1476" s="168"/>
      <c r="GV1476" s="168"/>
      <c r="GW1476" s="168"/>
      <c r="GX1476" s="168"/>
      <c r="GY1476" s="168"/>
      <c r="GZ1476" s="168"/>
      <c r="HA1476" s="168"/>
      <c r="HB1476" s="168"/>
      <c r="HC1476" s="168"/>
      <c r="HD1476" s="168"/>
      <c r="HE1476" s="168"/>
      <c r="HF1476" s="168"/>
      <c r="HG1476" s="168"/>
      <c r="HH1476" s="168"/>
      <c r="HI1476" s="168"/>
      <c r="HJ1476" s="168"/>
      <c r="HK1476" s="168"/>
      <c r="HL1476" s="168"/>
      <c r="HM1476" s="168"/>
      <c r="HN1476" s="168"/>
      <c r="HO1476" s="168"/>
      <c r="HP1476" s="168"/>
      <c r="HQ1476" s="168"/>
      <c r="HR1476" s="168"/>
      <c r="HS1476" s="168"/>
      <c r="HT1476" s="168"/>
      <c r="HU1476" s="168"/>
      <c r="HV1476" s="168"/>
      <c r="HW1476" s="168"/>
      <c r="HX1476" s="168"/>
      <c r="HY1476" s="168"/>
      <c r="HZ1476" s="168"/>
      <c r="IA1476" s="168"/>
      <c r="IB1476" s="168"/>
      <c r="IC1476" s="168"/>
      <c r="ID1476" s="168"/>
      <c r="IE1476" s="168"/>
      <c r="IF1476" s="168"/>
      <c r="IG1476" s="168"/>
      <c r="IH1476" s="168"/>
      <c r="II1476" s="168"/>
      <c r="IJ1476" s="168"/>
      <c r="IK1476" s="168"/>
      <c r="IL1476" s="168"/>
      <c r="IM1476" s="168"/>
      <c r="IN1476" s="168"/>
      <c r="IO1476" s="168"/>
      <c r="IP1476" s="168"/>
      <c r="IQ1476" s="168"/>
      <c r="IR1476" s="168"/>
      <c r="IS1476" s="168"/>
      <c r="IT1476" s="168"/>
      <c r="IU1476" s="168"/>
      <c r="IV1476" s="168"/>
      <c r="IW1476" s="168"/>
      <c r="IX1476" s="168"/>
      <c r="IY1476" s="168"/>
      <c r="IZ1476" s="168"/>
      <c r="JA1476" s="168"/>
      <c r="JB1476" s="168"/>
      <c r="JC1476" s="168"/>
      <c r="JD1476" s="168"/>
      <c r="JE1476" s="168"/>
      <c r="JF1476" s="168"/>
      <c r="JG1476" s="168"/>
      <c r="JH1476" s="168"/>
      <c r="JI1476" s="168"/>
      <c r="JJ1476" s="168"/>
      <c r="JK1476" s="168"/>
      <c r="JL1476" s="168"/>
      <c r="JM1476" s="168"/>
      <c r="JN1476" s="168"/>
      <c r="JO1476" s="168"/>
      <c r="JP1476" s="168"/>
      <c r="JQ1476" s="168"/>
      <c r="JR1476" s="168"/>
      <c r="JS1476" s="168"/>
      <c r="JT1476" s="168"/>
      <c r="JU1476" s="168"/>
      <c r="JV1476" s="168"/>
      <c r="JW1476" s="168"/>
      <c r="JX1476" s="168"/>
      <c r="JY1476" s="168"/>
      <c r="JZ1476" s="168"/>
      <c r="KA1476" s="168"/>
      <c r="KB1476" s="168"/>
      <c r="KC1476" s="168"/>
      <c r="KD1476" s="168"/>
      <c r="KE1476" s="168"/>
      <c r="KF1476" s="168"/>
      <c r="KG1476" s="168"/>
      <c r="KH1476" s="168"/>
      <c r="KI1476" s="168"/>
      <c r="KJ1476" s="168"/>
      <c r="KK1476" s="168"/>
      <c r="KL1476" s="168"/>
      <c r="KM1476" s="168"/>
      <c r="KN1476" s="168"/>
      <c r="KO1476" s="168"/>
      <c r="KP1476" s="168"/>
      <c r="KQ1476" s="168"/>
      <c r="KR1476" s="168"/>
      <c r="KS1476" s="168"/>
      <c r="KT1476" s="168"/>
      <c r="KU1476" s="168"/>
      <c r="KV1476" s="168"/>
      <c r="KW1476" s="168"/>
      <c r="KX1476" s="168"/>
      <c r="KY1476" s="168"/>
      <c r="KZ1476" s="168"/>
      <c r="LA1476" s="168"/>
      <c r="LB1476" s="168"/>
      <c r="LC1476" s="168"/>
      <c r="LD1476" s="168"/>
      <c r="LE1476" s="168"/>
      <c r="LF1476" s="168"/>
      <c r="LG1476" s="168"/>
      <c r="LH1476" s="168"/>
      <c r="LI1476" s="168"/>
      <c r="LJ1476" s="168"/>
      <c r="LK1476" s="168"/>
      <c r="LL1476" s="168"/>
      <c r="LM1476" s="168"/>
      <c r="LN1476" s="168"/>
      <c r="LO1476" s="168"/>
      <c r="LP1476" s="168"/>
      <c r="LQ1476" s="168"/>
      <c r="LR1476" s="168"/>
      <c r="LS1476" s="168"/>
      <c r="LT1476" s="168"/>
      <c r="LU1476" s="168"/>
      <c r="LV1476" s="168"/>
      <c r="LW1476" s="168"/>
      <c r="LX1476" s="168"/>
      <c r="LY1476" s="168"/>
      <c r="LZ1476" s="168"/>
      <c r="MA1476" s="168"/>
      <c r="MB1476" s="168"/>
      <c r="MC1476" s="168"/>
      <c r="MD1476" s="168"/>
      <c r="ME1476" s="168"/>
      <c r="MF1476" s="168"/>
      <c r="MG1476" s="168"/>
      <c r="MH1476" s="168"/>
      <c r="MI1476" s="168"/>
      <c r="MJ1476" s="168"/>
      <c r="MK1476" s="168"/>
      <c r="ML1476" s="168"/>
      <c r="MM1476" s="168"/>
      <c r="MN1476" s="168"/>
      <c r="MO1476" s="168"/>
      <c r="MP1476" s="168"/>
      <c r="MQ1476" s="168"/>
      <c r="MR1476" s="168"/>
      <c r="MS1476" s="168"/>
      <c r="MT1476" s="168"/>
      <c r="MU1476" s="168"/>
      <c r="MV1476" s="168"/>
      <c r="MW1476" s="168"/>
      <c r="MX1476" s="168"/>
      <c r="MY1476" s="168"/>
      <c r="MZ1476" s="168"/>
      <c r="NA1476" s="168"/>
      <c r="NB1476" s="168"/>
      <c r="NC1476" s="168"/>
      <c r="ND1476" s="168"/>
      <c r="NE1476" s="168"/>
      <c r="NF1476" s="168"/>
      <c r="NG1476" s="168"/>
      <c r="NH1476" s="168"/>
      <c r="NI1476" s="168"/>
      <c r="NJ1476" s="168"/>
      <c r="NK1476" s="168"/>
      <c r="NL1476" s="168"/>
      <c r="NM1476" s="168"/>
      <c r="NN1476" s="168"/>
      <c r="NO1476" s="168"/>
      <c r="NP1476" s="168"/>
      <c r="NQ1476" s="168"/>
      <c r="NR1476" s="168"/>
      <c r="NS1476" s="168"/>
      <c r="NT1476" s="168"/>
      <c r="NU1476" s="168"/>
      <c r="NV1476" s="168"/>
      <c r="NW1476" s="168"/>
      <c r="NX1476" s="168"/>
      <c r="NY1476" s="168"/>
      <c r="NZ1476" s="168"/>
      <c r="OA1476" s="168"/>
      <c r="OB1476" s="168"/>
      <c r="OC1476" s="168"/>
      <c r="OD1476" s="168"/>
      <c r="OE1476" s="168"/>
      <c r="OF1476" s="168"/>
      <c r="OG1476" s="168"/>
      <c r="OH1476" s="168"/>
      <c r="OI1476" s="168"/>
      <c r="OJ1476" s="168"/>
      <c r="OK1476" s="168"/>
      <c r="OL1476" s="168"/>
      <c r="OM1476" s="168"/>
      <c r="ON1476" s="168"/>
      <c r="OO1476" s="168"/>
      <c r="OP1476" s="168"/>
      <c r="OQ1476" s="168"/>
      <c r="OR1476" s="168"/>
      <c r="OS1476" s="168"/>
      <c r="OT1476" s="168"/>
      <c r="OU1476" s="168"/>
      <c r="OV1476" s="168"/>
      <c r="OW1476" s="168"/>
      <c r="OX1476" s="168"/>
      <c r="OY1476" s="168"/>
      <c r="OZ1476" s="168"/>
      <c r="PA1476" s="168"/>
      <c r="PB1476" s="168"/>
      <c r="PC1476" s="168"/>
      <c r="PD1476" s="168"/>
      <c r="PE1476" s="168"/>
      <c r="PF1476" s="168"/>
      <c r="PG1476" s="168"/>
      <c r="PH1476" s="168"/>
      <c r="PI1476" s="168"/>
      <c r="PJ1476" s="168"/>
      <c r="PK1476" s="168"/>
      <c r="PL1476" s="168"/>
      <c r="PM1476" s="168"/>
      <c r="PN1476" s="168"/>
      <c r="PO1476" s="168"/>
      <c r="PP1476" s="168"/>
      <c r="PQ1476" s="168"/>
      <c r="PR1476" s="168"/>
      <c r="PS1476" s="168"/>
      <c r="PT1476" s="168"/>
      <c r="PU1476" s="168"/>
      <c r="PV1476" s="168"/>
      <c r="PW1476" s="168"/>
      <c r="PX1476" s="168"/>
      <c r="PY1476" s="168"/>
      <c r="PZ1476" s="168"/>
      <c r="QA1476" s="168"/>
      <c r="QB1476" s="168"/>
      <c r="QC1476" s="168"/>
      <c r="QD1476" s="168"/>
      <c r="QE1476" s="168"/>
      <c r="QF1476" s="168"/>
      <c r="QG1476" s="168"/>
      <c r="QH1476" s="168"/>
      <c r="QI1476" s="168"/>
      <c r="QJ1476" s="168"/>
      <c r="QK1476" s="168"/>
      <c r="QL1476" s="168"/>
      <c r="QM1476" s="168"/>
      <c r="QN1476" s="168"/>
      <c r="QO1476" s="168"/>
      <c r="QP1476" s="168"/>
      <c r="QQ1476" s="168"/>
      <c r="QR1476" s="168"/>
      <c r="QS1476" s="168"/>
      <c r="QT1476" s="168"/>
      <c r="QU1476" s="168"/>
      <c r="QV1476" s="168"/>
      <c r="QW1476" s="168"/>
      <c r="QX1476" s="168"/>
      <c r="QY1476" s="168"/>
      <c r="QZ1476" s="168"/>
      <c r="RA1476" s="168"/>
      <c r="RB1476" s="168"/>
      <c r="RC1476" s="168"/>
      <c r="RD1476" s="168"/>
      <c r="RE1476" s="168"/>
      <c r="RF1476" s="168"/>
      <c r="RG1476" s="168"/>
      <c r="RH1476" s="168"/>
      <c r="RI1476" s="168"/>
      <c r="RJ1476" s="168"/>
      <c r="RK1476" s="168"/>
      <c r="RL1476" s="168"/>
      <c r="RM1476" s="168"/>
      <c r="RN1476" s="168"/>
      <c r="RO1476" s="168"/>
      <c r="RP1476" s="168"/>
      <c r="RQ1476" s="168"/>
      <c r="RR1476" s="168"/>
      <c r="RS1476" s="168"/>
      <c r="RT1476" s="168"/>
      <c r="RU1476" s="168"/>
      <c r="RV1476" s="168"/>
      <c r="RW1476" s="168"/>
      <c r="RX1476" s="168"/>
      <c r="RY1476" s="168"/>
      <c r="RZ1476" s="168"/>
      <c r="SA1476" s="168"/>
      <c r="SB1476" s="168"/>
      <c r="SC1476" s="168"/>
      <c r="SD1476" s="168"/>
      <c r="SE1476" s="168"/>
      <c r="SF1476" s="168"/>
      <c r="SG1476" s="168"/>
      <c r="SH1476" s="168"/>
      <c r="SI1476" s="168"/>
      <c r="SJ1476" s="168"/>
      <c r="SK1476" s="168"/>
      <c r="SL1476" s="168"/>
      <c r="SM1476" s="168"/>
      <c r="SN1476" s="168"/>
      <c r="SO1476" s="168"/>
      <c r="SP1476" s="168"/>
      <c r="SQ1476" s="168"/>
      <c r="SR1476" s="168"/>
      <c r="SS1476" s="168"/>
      <c r="ST1476" s="168"/>
      <c r="SU1476" s="168"/>
      <c r="SV1476" s="168"/>
      <c r="SW1476" s="168"/>
      <c r="SX1476" s="168"/>
      <c r="SY1476" s="168"/>
      <c r="SZ1476" s="168"/>
      <c r="TA1476" s="168"/>
      <c r="TB1476" s="168"/>
      <c r="TC1476" s="168"/>
      <c r="TD1476" s="168"/>
      <c r="TE1476" s="168"/>
      <c r="TF1476" s="168"/>
      <c r="TG1476" s="168"/>
      <c r="TH1476" s="168"/>
      <c r="TI1476" s="168"/>
      <c r="TJ1476" s="168"/>
      <c r="TK1476" s="168"/>
      <c r="TL1476" s="168"/>
      <c r="TM1476" s="168"/>
      <c r="TN1476" s="168"/>
      <c r="TO1476" s="168"/>
      <c r="TP1476" s="168"/>
      <c r="TQ1476" s="168"/>
      <c r="TR1476" s="168"/>
      <c r="TS1476" s="168"/>
      <c r="TT1476" s="168"/>
      <c r="TU1476" s="168"/>
      <c r="TV1476" s="168"/>
      <c r="TW1476" s="168"/>
      <c r="TX1476" s="168"/>
      <c r="TY1476" s="168"/>
      <c r="TZ1476" s="168"/>
      <c r="UA1476" s="168"/>
      <c r="UB1476" s="168"/>
      <c r="UC1476" s="168"/>
      <c r="UD1476" s="168"/>
      <c r="UE1476" s="168"/>
      <c r="UF1476" s="168"/>
      <c r="UG1476" s="168"/>
      <c r="UH1476" s="168"/>
      <c r="UI1476" s="168"/>
      <c r="UJ1476" s="168"/>
      <c r="UK1476" s="168"/>
      <c r="UL1476" s="168"/>
      <c r="UM1476" s="168"/>
      <c r="UN1476" s="168"/>
      <c r="UO1476" s="168"/>
      <c r="UP1476" s="168"/>
      <c r="UQ1476" s="168"/>
      <c r="UR1476" s="168"/>
      <c r="US1476" s="168"/>
      <c r="UT1476" s="168"/>
      <c r="UU1476" s="168"/>
      <c r="UV1476" s="168"/>
      <c r="UW1476" s="168"/>
      <c r="UX1476" s="168"/>
      <c r="UY1476" s="168"/>
      <c r="UZ1476" s="168"/>
      <c r="VA1476" s="168"/>
      <c r="VB1476" s="168"/>
      <c r="VC1476" s="168"/>
      <c r="VD1476" s="168"/>
      <c r="VE1476" s="168"/>
      <c r="VF1476" s="168"/>
      <c r="VG1476" s="168"/>
      <c r="VH1476" s="168"/>
      <c r="VI1476" s="168"/>
      <c r="VJ1476" s="168"/>
      <c r="VK1476" s="168"/>
      <c r="VL1476" s="168"/>
      <c r="VM1476" s="168"/>
      <c r="VN1476" s="168"/>
      <c r="VO1476" s="168"/>
      <c r="VP1476" s="168"/>
      <c r="VQ1476" s="168"/>
      <c r="VR1476" s="168"/>
      <c r="VS1476" s="168"/>
      <c r="VT1476" s="168"/>
      <c r="VU1476" s="168"/>
      <c r="VV1476" s="168"/>
      <c r="VW1476" s="168"/>
      <c r="VX1476" s="168"/>
      <c r="VY1476" s="168"/>
      <c r="VZ1476" s="168"/>
      <c r="WA1476" s="168"/>
      <c r="WB1476" s="168"/>
      <c r="WC1476" s="168"/>
      <c r="WD1476" s="168"/>
      <c r="WE1476" s="168"/>
      <c r="WF1476" s="168"/>
      <c r="WG1476" s="168"/>
      <c r="WH1476" s="168"/>
      <c r="WI1476" s="168"/>
      <c r="WJ1476" s="168"/>
      <c r="WK1476" s="168"/>
      <c r="WL1476" s="168"/>
      <c r="WM1476" s="168"/>
      <c r="WN1476" s="168"/>
      <c r="WO1476" s="168"/>
      <c r="WP1476" s="168"/>
      <c r="WQ1476" s="168"/>
      <c r="WR1476" s="168"/>
      <c r="WS1476" s="168"/>
      <c r="WT1476" s="168"/>
      <c r="WU1476" s="168"/>
      <c r="WV1476" s="168"/>
      <c r="WW1476" s="168"/>
      <c r="WX1476" s="168"/>
      <c r="WY1476" s="168"/>
      <c r="WZ1476" s="168"/>
      <c r="XA1476" s="168"/>
      <c r="XB1476" s="168"/>
      <c r="XC1476" s="168"/>
      <c r="XD1476" s="168"/>
      <c r="XE1476" s="168"/>
      <c r="XF1476" s="168"/>
      <c r="XG1476" s="168"/>
      <c r="XH1476" s="168"/>
      <c r="XI1476" s="168"/>
      <c r="XJ1476" s="168"/>
      <c r="XK1476" s="168"/>
      <c r="XL1476" s="168"/>
      <c r="XM1476" s="168"/>
      <c r="XN1476" s="168"/>
      <c r="XO1476" s="168"/>
      <c r="XP1476" s="168"/>
      <c r="XQ1476" s="168"/>
      <c r="XR1476" s="168"/>
      <c r="XS1476" s="168"/>
      <c r="XT1476" s="168"/>
      <c r="XU1476" s="168"/>
      <c r="XV1476" s="168"/>
      <c r="XW1476" s="168"/>
      <c r="XX1476" s="168"/>
      <c r="XY1476" s="168"/>
      <c r="XZ1476" s="168"/>
      <c r="YA1476" s="168"/>
      <c r="YB1476" s="168"/>
      <c r="YC1476" s="168"/>
      <c r="YD1476" s="168"/>
      <c r="YE1476" s="168"/>
      <c r="YF1476" s="168"/>
      <c r="YG1476" s="168"/>
      <c r="YH1476" s="168"/>
      <c r="YI1476" s="168"/>
      <c r="YJ1476" s="168"/>
      <c r="YK1476" s="168"/>
      <c r="YL1476" s="168"/>
      <c r="YM1476" s="168"/>
      <c r="YN1476" s="168"/>
      <c r="YO1476" s="168"/>
      <c r="YP1476" s="168"/>
      <c r="YQ1476" s="168"/>
      <c r="YR1476" s="168"/>
      <c r="YS1476" s="168"/>
      <c r="YT1476" s="168"/>
      <c r="YU1476" s="168"/>
      <c r="YV1476" s="168"/>
      <c r="YW1476" s="168"/>
      <c r="YX1476" s="168"/>
      <c r="YY1476" s="168"/>
      <c r="YZ1476" s="168"/>
      <c r="ZA1476" s="168"/>
      <c r="ZB1476" s="168"/>
      <c r="ZC1476" s="168"/>
      <c r="ZD1476" s="168"/>
      <c r="ZE1476" s="168"/>
      <c r="ZF1476" s="168"/>
      <c r="ZG1476" s="168"/>
      <c r="ZH1476" s="168"/>
      <c r="ZI1476" s="168"/>
      <c r="ZJ1476" s="168"/>
      <c r="ZK1476" s="168"/>
      <c r="ZL1476" s="168"/>
      <c r="ZM1476" s="168"/>
      <c r="ZN1476" s="168"/>
      <c r="ZO1476" s="168"/>
      <c r="ZP1476" s="168"/>
      <c r="ZQ1476" s="168"/>
      <c r="ZR1476" s="168"/>
      <c r="ZS1476" s="168"/>
      <c r="ZT1476" s="168"/>
      <c r="ZU1476" s="168"/>
      <c r="ZV1476" s="168"/>
      <c r="ZW1476" s="168"/>
      <c r="ZX1476" s="168"/>
      <c r="ZY1476" s="168"/>
      <c r="ZZ1476" s="168"/>
      <c r="AAA1476" s="168"/>
      <c r="AAB1476" s="168"/>
      <c r="AAC1476" s="168"/>
      <c r="AAD1476" s="168"/>
      <c r="AAE1476" s="168"/>
      <c r="AAF1476" s="168"/>
      <c r="AAG1476" s="168"/>
      <c r="AAH1476" s="168"/>
      <c r="AAI1476" s="168"/>
      <c r="AAJ1476" s="168"/>
      <c r="AAK1476" s="168"/>
      <c r="AAL1476" s="168"/>
      <c r="AAM1476" s="168"/>
      <c r="AAN1476" s="168"/>
      <c r="AAO1476" s="168"/>
      <c r="AAP1476" s="168"/>
      <c r="AAQ1476" s="168"/>
      <c r="AAR1476" s="168"/>
      <c r="AAS1476" s="168"/>
      <c r="AAT1476" s="168"/>
      <c r="AAU1476" s="168"/>
      <c r="AAV1476" s="168"/>
      <c r="AAW1476" s="168"/>
      <c r="AAX1476" s="168"/>
      <c r="AAY1476" s="168"/>
      <c r="AAZ1476" s="168"/>
      <c r="ABA1476" s="168"/>
      <c r="ABB1476" s="168"/>
      <c r="ABC1476" s="168"/>
      <c r="ABD1476" s="168"/>
      <c r="ABE1476" s="168"/>
      <c r="ABF1476" s="168"/>
      <c r="ABG1476" s="168"/>
      <c r="ABH1476" s="168"/>
      <c r="ABI1476" s="168"/>
      <c r="ABJ1476" s="168"/>
      <c r="ABK1476" s="168"/>
      <c r="ABL1476" s="168"/>
      <c r="ABM1476" s="168"/>
      <c r="ABN1476" s="168"/>
      <c r="ABO1476" s="168"/>
      <c r="ABP1476" s="168"/>
      <c r="ABQ1476" s="168"/>
      <c r="ABR1476" s="168"/>
      <c r="ABS1476" s="168"/>
      <c r="ABT1476" s="168"/>
      <c r="ABU1476" s="168"/>
      <c r="ABV1476" s="168"/>
      <c r="ABW1476" s="168"/>
      <c r="ABX1476" s="168"/>
      <c r="ABY1476" s="168"/>
      <c r="ABZ1476" s="168"/>
      <c r="ACA1476" s="168"/>
      <c r="ACB1476" s="168"/>
      <c r="ACC1476" s="168"/>
      <c r="ACD1476" s="168"/>
      <c r="ACE1476" s="168"/>
      <c r="ACF1476" s="168"/>
      <c r="ACG1476" s="168"/>
      <c r="ACH1476" s="168"/>
      <c r="ACI1476" s="168"/>
      <c r="ACJ1476" s="168"/>
      <c r="ACK1476" s="168"/>
      <c r="ACL1476" s="168"/>
      <c r="ACM1476" s="168"/>
      <c r="ACN1476" s="168"/>
      <c r="ACO1476" s="168"/>
      <c r="ACP1476" s="168"/>
      <c r="ACQ1476" s="168"/>
      <c r="ACR1476" s="168"/>
      <c r="ACS1476" s="168"/>
      <c r="ACT1476" s="168"/>
      <c r="ACU1476" s="168"/>
      <c r="ACV1476" s="168"/>
      <c r="ACW1476" s="168"/>
      <c r="ACX1476" s="168"/>
      <c r="ACY1476" s="168"/>
      <c r="ACZ1476" s="168"/>
      <c r="ADA1476" s="168"/>
      <c r="ADB1476" s="168"/>
      <c r="ADC1476" s="168"/>
      <c r="ADD1476" s="168"/>
      <c r="ADE1476" s="168"/>
      <c r="ADF1476" s="168"/>
      <c r="ADG1476" s="168"/>
      <c r="ADH1476" s="168"/>
      <c r="ADI1476" s="168"/>
      <c r="ADJ1476" s="168"/>
      <c r="ADK1476" s="168"/>
      <c r="ADL1476" s="168"/>
      <c r="ADM1476" s="168"/>
      <c r="ADN1476" s="168"/>
      <c r="ADO1476" s="168"/>
      <c r="ADP1476" s="168"/>
      <c r="ADQ1476" s="168"/>
      <c r="ADR1476" s="168"/>
      <c r="ADS1476" s="168"/>
      <c r="ADT1476" s="168"/>
      <c r="ADU1476" s="168"/>
      <c r="ADV1476" s="168"/>
      <c r="ADW1476" s="168"/>
      <c r="ADX1476" s="168"/>
      <c r="ADY1476" s="168"/>
      <c r="ADZ1476" s="168"/>
      <c r="AEA1476" s="168"/>
      <c r="AEB1476" s="168"/>
      <c r="AEC1476" s="168"/>
      <c r="AED1476" s="168"/>
      <c r="AEE1476" s="168"/>
      <c r="AEF1476" s="168"/>
      <c r="AEG1476" s="168"/>
      <c r="AEH1476" s="168"/>
      <c r="AEI1476" s="168"/>
      <c r="AEJ1476" s="168"/>
      <c r="AEK1476" s="168"/>
      <c r="AEL1476" s="168"/>
      <c r="AEM1476" s="168"/>
      <c r="AEN1476" s="168"/>
      <c r="AEO1476" s="168"/>
      <c r="AEP1476" s="168"/>
      <c r="AEQ1476" s="168"/>
      <c r="AER1476" s="168"/>
      <c r="AES1476" s="168"/>
      <c r="AET1476" s="168"/>
      <c r="AEU1476" s="168"/>
      <c r="AEV1476" s="168"/>
      <c r="AEW1476" s="168"/>
      <c r="AEX1476" s="168"/>
      <c r="AEY1476" s="168"/>
      <c r="AEZ1476" s="168"/>
      <c r="AFA1476" s="168"/>
      <c r="AFB1476" s="168"/>
      <c r="AFC1476" s="168"/>
      <c r="AFD1476" s="168"/>
      <c r="AFE1476" s="168"/>
      <c r="AFF1476" s="168"/>
      <c r="AFG1476" s="168"/>
      <c r="AFH1476" s="168"/>
      <c r="AFI1476" s="168"/>
      <c r="AFJ1476" s="168"/>
      <c r="AFK1476" s="168"/>
      <c r="AFL1476" s="168"/>
      <c r="AFM1476" s="168"/>
      <c r="AFN1476" s="168"/>
      <c r="AFO1476" s="168"/>
      <c r="AFP1476" s="168"/>
      <c r="AFQ1476" s="168"/>
      <c r="AFR1476" s="168"/>
      <c r="AFS1476" s="168"/>
      <c r="AFT1476" s="168"/>
      <c r="AFU1476" s="168"/>
      <c r="AFV1476" s="168"/>
      <c r="AFW1476" s="168"/>
      <c r="AFX1476" s="168"/>
      <c r="AFY1476" s="168"/>
      <c r="AFZ1476" s="168"/>
      <c r="AGA1476" s="168"/>
      <c r="AGB1476" s="168"/>
      <c r="AGC1476" s="168"/>
      <c r="AGD1476" s="168"/>
      <c r="AGE1476" s="168"/>
      <c r="AGF1476" s="168"/>
      <c r="AGG1476" s="168"/>
      <c r="AGH1476" s="168"/>
      <c r="AGI1476" s="168"/>
      <c r="AGJ1476" s="168"/>
      <c r="AGK1476" s="168"/>
      <c r="AGL1476" s="168"/>
      <c r="AGM1476" s="168"/>
      <c r="AGN1476" s="168"/>
      <c r="AGO1476" s="168"/>
      <c r="AGP1476" s="168"/>
      <c r="AGQ1476" s="168"/>
      <c r="AGR1476" s="168"/>
      <c r="AGS1476" s="168"/>
      <c r="AGT1476" s="168"/>
      <c r="AGU1476" s="168"/>
      <c r="AGV1476" s="168"/>
      <c r="AGW1476" s="168"/>
      <c r="AGX1476" s="168"/>
      <c r="AGY1476" s="168"/>
      <c r="AGZ1476" s="168"/>
      <c r="AHA1476" s="168"/>
      <c r="AHB1476" s="168"/>
      <c r="AHC1476" s="168"/>
      <c r="AHD1476" s="168"/>
      <c r="AHE1476" s="168"/>
      <c r="AHF1476" s="168"/>
      <c r="AHG1476" s="168"/>
      <c r="AHH1476" s="168"/>
      <c r="AHI1476" s="168"/>
      <c r="AHJ1476" s="168"/>
      <c r="AHK1476" s="168"/>
      <c r="AHL1476" s="168"/>
      <c r="AHM1476" s="168"/>
      <c r="AHN1476" s="168"/>
      <c r="AHO1476" s="168"/>
      <c r="AHP1476" s="168"/>
      <c r="AHQ1476" s="168"/>
      <c r="AHR1476" s="168"/>
      <c r="AHS1476" s="168"/>
      <c r="AHT1476" s="168"/>
      <c r="AHU1476" s="168"/>
      <c r="AHV1476" s="168"/>
      <c r="AHW1476" s="168"/>
      <c r="AHX1476" s="168"/>
      <c r="AHY1476" s="168"/>
      <c r="AHZ1476" s="168"/>
      <c r="AIA1476" s="168"/>
      <c r="AIB1476" s="168"/>
      <c r="AIC1476" s="168"/>
      <c r="AID1476" s="168"/>
      <c r="AIE1476" s="168"/>
      <c r="AIF1476" s="168"/>
      <c r="AIG1476" s="168"/>
      <c r="AIH1476" s="168"/>
      <c r="AII1476" s="168"/>
      <c r="AIJ1476" s="168"/>
      <c r="AIK1476" s="168"/>
      <c r="AIL1476" s="168"/>
      <c r="AIM1476" s="168"/>
      <c r="AIN1476" s="168"/>
      <c r="AIO1476" s="168"/>
      <c r="AIP1476" s="168"/>
      <c r="AIQ1476" s="168"/>
      <c r="AIR1476" s="168"/>
      <c r="AIS1476" s="168"/>
      <c r="AIT1476" s="168"/>
      <c r="AIU1476" s="168"/>
      <c r="AIV1476" s="168"/>
      <c r="AIW1476" s="168"/>
      <c r="AIX1476" s="168"/>
      <c r="AIY1476" s="168"/>
      <c r="AIZ1476" s="168"/>
      <c r="AJA1476" s="168"/>
      <c r="AJB1476" s="168"/>
      <c r="AJC1476" s="168"/>
      <c r="AJD1476" s="168"/>
      <c r="AJE1476" s="168"/>
      <c r="AJF1476" s="168"/>
      <c r="AJG1476" s="168"/>
      <c r="AJH1476" s="168"/>
      <c r="AJI1476" s="168"/>
      <c r="AJJ1476" s="168"/>
      <c r="AJK1476" s="168"/>
    </row>
    <row r="1477" spans="1:948" s="33" customFormat="1" ht="10.5" x14ac:dyDescent="0.15">
      <c r="A1477" s="169" t="s">
        <v>250</v>
      </c>
      <c r="B1477" s="191" t="s">
        <v>2211</v>
      </c>
      <c r="C1477" s="191" t="s">
        <v>30</v>
      </c>
      <c r="D1477" s="191" t="s">
        <v>344</v>
      </c>
      <c r="E1477" s="191" t="s">
        <v>3795</v>
      </c>
      <c r="F1477" s="191">
        <v>7509</v>
      </c>
      <c r="G1477" s="301">
        <v>43024</v>
      </c>
      <c r="H1477" s="191" t="s">
        <v>3796</v>
      </c>
      <c r="I1477" s="191" t="s">
        <v>3797</v>
      </c>
      <c r="J1477" s="191" t="s">
        <v>3800</v>
      </c>
      <c r="K1477" s="191"/>
      <c r="L1477" s="355">
        <v>64999.880799999992</v>
      </c>
      <c r="M1477" s="168"/>
      <c r="N1477" s="168"/>
      <c r="O1477" s="168"/>
      <c r="P1477" s="168"/>
      <c r="Q1477" s="168"/>
      <c r="R1477" s="168"/>
      <c r="S1477" s="168"/>
      <c r="T1477" s="168"/>
      <c r="U1477" s="168"/>
      <c r="V1477" s="168"/>
      <c r="W1477" s="168"/>
      <c r="X1477" s="168"/>
      <c r="Y1477" s="168"/>
      <c r="Z1477" s="168"/>
      <c r="AA1477" s="168"/>
      <c r="AB1477" s="168"/>
      <c r="AC1477" s="168"/>
      <c r="AD1477" s="168"/>
      <c r="AE1477" s="168"/>
      <c r="AF1477" s="168"/>
      <c r="AG1477" s="168"/>
      <c r="AH1477" s="168"/>
      <c r="AI1477" s="168"/>
      <c r="AJ1477" s="168"/>
      <c r="AK1477" s="168"/>
      <c r="AL1477" s="168"/>
      <c r="AM1477" s="168"/>
      <c r="AN1477" s="168"/>
      <c r="AO1477" s="168"/>
      <c r="AP1477" s="168"/>
      <c r="AQ1477" s="168"/>
      <c r="AR1477" s="168"/>
      <c r="AS1477" s="168"/>
      <c r="AT1477" s="168"/>
      <c r="AU1477" s="168"/>
      <c r="AV1477" s="168"/>
      <c r="AW1477" s="168"/>
      <c r="AX1477" s="168"/>
      <c r="AY1477" s="168"/>
      <c r="AZ1477" s="168"/>
      <c r="BA1477" s="168"/>
      <c r="BB1477" s="168"/>
      <c r="BC1477" s="168"/>
      <c r="BD1477" s="168"/>
      <c r="BE1477" s="168"/>
      <c r="BF1477" s="168"/>
      <c r="BG1477" s="168"/>
      <c r="BH1477" s="168"/>
      <c r="BI1477" s="168"/>
      <c r="BJ1477" s="168"/>
      <c r="BK1477" s="168"/>
      <c r="BL1477" s="168"/>
      <c r="BM1477" s="168"/>
      <c r="BN1477" s="168"/>
      <c r="BO1477" s="168"/>
      <c r="BP1477" s="168"/>
      <c r="BQ1477" s="168"/>
      <c r="BR1477" s="168"/>
      <c r="BS1477" s="168"/>
      <c r="BT1477" s="168"/>
      <c r="BU1477" s="168"/>
      <c r="BV1477" s="168"/>
      <c r="BW1477" s="168"/>
      <c r="BX1477" s="168"/>
      <c r="BY1477" s="168"/>
      <c r="BZ1477" s="168"/>
      <c r="CA1477" s="168"/>
      <c r="CB1477" s="168"/>
      <c r="CC1477" s="168"/>
      <c r="CD1477" s="168"/>
      <c r="CE1477" s="168"/>
      <c r="CF1477" s="168"/>
      <c r="CG1477" s="168"/>
      <c r="CH1477" s="168"/>
      <c r="CI1477" s="168"/>
      <c r="CJ1477" s="168"/>
      <c r="CK1477" s="168"/>
      <c r="CL1477" s="168"/>
      <c r="CM1477" s="168"/>
      <c r="CN1477" s="168"/>
      <c r="CO1477" s="168"/>
      <c r="CP1477" s="168"/>
      <c r="CQ1477" s="168"/>
      <c r="CR1477" s="168"/>
      <c r="CS1477" s="168"/>
      <c r="CT1477" s="168"/>
      <c r="CU1477" s="168"/>
      <c r="CV1477" s="168"/>
      <c r="CW1477" s="168"/>
      <c r="CX1477" s="168"/>
      <c r="CY1477" s="168"/>
      <c r="CZ1477" s="168"/>
      <c r="DA1477" s="168"/>
      <c r="DB1477" s="168"/>
      <c r="DC1477" s="168"/>
      <c r="DD1477" s="168"/>
      <c r="DE1477" s="168"/>
      <c r="DF1477" s="168"/>
      <c r="DG1477" s="168"/>
      <c r="DH1477" s="168"/>
      <c r="DI1477" s="168"/>
      <c r="DJ1477" s="168"/>
      <c r="DK1477" s="168"/>
      <c r="DL1477" s="168"/>
      <c r="DM1477" s="168"/>
      <c r="DN1477" s="168"/>
      <c r="DO1477" s="168"/>
      <c r="DP1477" s="168"/>
      <c r="DQ1477" s="168"/>
      <c r="DR1477" s="168"/>
      <c r="DS1477" s="168"/>
      <c r="DT1477" s="168"/>
      <c r="DU1477" s="168"/>
      <c r="DV1477" s="168"/>
      <c r="DW1477" s="168"/>
      <c r="DX1477" s="168"/>
      <c r="DY1477" s="168"/>
      <c r="DZ1477" s="168"/>
      <c r="EA1477" s="168"/>
      <c r="EB1477" s="168"/>
      <c r="EC1477" s="168"/>
      <c r="ED1477" s="168"/>
      <c r="EE1477" s="168"/>
      <c r="EF1477" s="168"/>
      <c r="EG1477" s="168"/>
      <c r="EH1477" s="168"/>
      <c r="EI1477" s="168"/>
      <c r="EJ1477" s="168"/>
      <c r="EK1477" s="168"/>
      <c r="EL1477" s="168"/>
      <c r="EM1477" s="168"/>
      <c r="EN1477" s="168"/>
      <c r="EO1477" s="168"/>
      <c r="EP1477" s="168"/>
      <c r="EQ1477" s="168"/>
      <c r="ER1477" s="168"/>
      <c r="ES1477" s="168"/>
      <c r="ET1477" s="168"/>
      <c r="EU1477" s="168"/>
      <c r="EV1477" s="168"/>
      <c r="EW1477" s="168"/>
      <c r="EX1477" s="168"/>
      <c r="EY1477" s="168"/>
      <c r="EZ1477" s="168"/>
      <c r="FA1477" s="168"/>
      <c r="FB1477" s="168"/>
      <c r="FC1477" s="168"/>
      <c r="FD1477" s="168"/>
      <c r="FE1477" s="168"/>
      <c r="FF1477" s="168"/>
      <c r="FG1477" s="168"/>
      <c r="FH1477" s="168"/>
      <c r="FI1477" s="168"/>
      <c r="FJ1477" s="168"/>
      <c r="FK1477" s="168"/>
      <c r="FL1477" s="168"/>
      <c r="FM1477" s="168"/>
      <c r="FN1477" s="168"/>
      <c r="FO1477" s="168"/>
      <c r="FP1477" s="168"/>
      <c r="FQ1477" s="168"/>
      <c r="FR1477" s="168"/>
      <c r="FS1477" s="168"/>
      <c r="FT1477" s="168"/>
      <c r="FU1477" s="168"/>
      <c r="FV1477" s="168"/>
      <c r="FW1477" s="168"/>
      <c r="FX1477" s="168"/>
      <c r="FY1477" s="168"/>
      <c r="FZ1477" s="168"/>
      <c r="GA1477" s="168"/>
      <c r="GB1477" s="168"/>
      <c r="GC1477" s="168"/>
      <c r="GD1477" s="168"/>
      <c r="GE1477" s="168"/>
      <c r="GF1477" s="168"/>
      <c r="GG1477" s="168"/>
      <c r="GH1477" s="168"/>
      <c r="GI1477" s="168"/>
      <c r="GJ1477" s="168"/>
      <c r="GK1477" s="168"/>
      <c r="GL1477" s="168"/>
      <c r="GM1477" s="168"/>
      <c r="GN1477" s="168"/>
      <c r="GO1477" s="168"/>
      <c r="GP1477" s="168"/>
      <c r="GQ1477" s="168"/>
      <c r="GR1477" s="168"/>
      <c r="GS1477" s="168"/>
      <c r="GT1477" s="168"/>
      <c r="GU1477" s="168"/>
      <c r="GV1477" s="168"/>
      <c r="GW1477" s="168"/>
      <c r="GX1477" s="168"/>
      <c r="GY1477" s="168"/>
      <c r="GZ1477" s="168"/>
      <c r="HA1477" s="168"/>
      <c r="HB1477" s="168"/>
      <c r="HC1477" s="168"/>
      <c r="HD1477" s="168"/>
      <c r="HE1477" s="168"/>
      <c r="HF1477" s="168"/>
      <c r="HG1477" s="168"/>
      <c r="HH1477" s="168"/>
      <c r="HI1477" s="168"/>
      <c r="HJ1477" s="168"/>
      <c r="HK1477" s="168"/>
      <c r="HL1477" s="168"/>
      <c r="HM1477" s="168"/>
      <c r="HN1477" s="168"/>
      <c r="HO1477" s="168"/>
      <c r="HP1477" s="168"/>
      <c r="HQ1477" s="168"/>
      <c r="HR1477" s="168"/>
      <c r="HS1477" s="168"/>
      <c r="HT1477" s="168"/>
      <c r="HU1477" s="168"/>
      <c r="HV1477" s="168"/>
      <c r="HW1477" s="168"/>
      <c r="HX1477" s="168"/>
      <c r="HY1477" s="168"/>
      <c r="HZ1477" s="168"/>
      <c r="IA1477" s="168"/>
      <c r="IB1477" s="168"/>
      <c r="IC1477" s="168"/>
      <c r="ID1477" s="168"/>
      <c r="IE1477" s="168"/>
      <c r="IF1477" s="168"/>
      <c r="IG1477" s="168"/>
      <c r="IH1477" s="168"/>
      <c r="II1477" s="168"/>
      <c r="IJ1477" s="168"/>
      <c r="IK1477" s="168"/>
      <c r="IL1477" s="168"/>
      <c r="IM1477" s="168"/>
      <c r="IN1477" s="168"/>
      <c r="IO1477" s="168"/>
      <c r="IP1477" s="168"/>
      <c r="IQ1477" s="168"/>
      <c r="IR1477" s="168"/>
      <c r="IS1477" s="168"/>
      <c r="IT1477" s="168"/>
      <c r="IU1477" s="168"/>
      <c r="IV1477" s="168"/>
      <c r="IW1477" s="168"/>
      <c r="IX1477" s="168"/>
      <c r="IY1477" s="168"/>
      <c r="IZ1477" s="168"/>
      <c r="JA1477" s="168"/>
      <c r="JB1477" s="168"/>
      <c r="JC1477" s="168"/>
      <c r="JD1477" s="168"/>
      <c r="JE1477" s="168"/>
      <c r="JF1477" s="168"/>
      <c r="JG1477" s="168"/>
      <c r="JH1477" s="168"/>
      <c r="JI1477" s="168"/>
      <c r="JJ1477" s="168"/>
      <c r="JK1477" s="168"/>
      <c r="JL1477" s="168"/>
      <c r="JM1477" s="168"/>
      <c r="JN1477" s="168"/>
      <c r="JO1477" s="168"/>
      <c r="JP1477" s="168"/>
      <c r="JQ1477" s="168"/>
      <c r="JR1477" s="168"/>
      <c r="JS1477" s="168"/>
      <c r="JT1477" s="168"/>
      <c r="JU1477" s="168"/>
      <c r="JV1477" s="168"/>
      <c r="JW1477" s="168"/>
      <c r="JX1477" s="168"/>
      <c r="JY1477" s="168"/>
      <c r="JZ1477" s="168"/>
      <c r="KA1477" s="168"/>
      <c r="KB1477" s="168"/>
      <c r="KC1477" s="168"/>
      <c r="KD1477" s="168"/>
      <c r="KE1477" s="168"/>
      <c r="KF1477" s="168"/>
      <c r="KG1477" s="168"/>
      <c r="KH1477" s="168"/>
      <c r="KI1477" s="168"/>
      <c r="KJ1477" s="168"/>
      <c r="KK1477" s="168"/>
      <c r="KL1477" s="168"/>
      <c r="KM1477" s="168"/>
      <c r="KN1477" s="168"/>
      <c r="KO1477" s="168"/>
      <c r="KP1477" s="168"/>
      <c r="KQ1477" s="168"/>
      <c r="KR1477" s="168"/>
      <c r="KS1477" s="168"/>
      <c r="KT1477" s="168"/>
      <c r="KU1477" s="168"/>
      <c r="KV1477" s="168"/>
      <c r="KW1477" s="168"/>
      <c r="KX1477" s="168"/>
      <c r="KY1477" s="168"/>
      <c r="KZ1477" s="168"/>
      <c r="LA1477" s="168"/>
      <c r="LB1477" s="168"/>
      <c r="LC1477" s="168"/>
      <c r="LD1477" s="168"/>
      <c r="LE1477" s="168"/>
      <c r="LF1477" s="168"/>
      <c r="LG1477" s="168"/>
      <c r="LH1477" s="168"/>
      <c r="LI1477" s="168"/>
      <c r="LJ1477" s="168"/>
      <c r="LK1477" s="168"/>
      <c r="LL1477" s="168"/>
      <c r="LM1477" s="168"/>
      <c r="LN1477" s="168"/>
      <c r="LO1477" s="168"/>
      <c r="LP1477" s="168"/>
      <c r="LQ1477" s="168"/>
      <c r="LR1477" s="168"/>
      <c r="LS1477" s="168"/>
      <c r="LT1477" s="168"/>
      <c r="LU1477" s="168"/>
      <c r="LV1477" s="168"/>
      <c r="LW1477" s="168"/>
      <c r="LX1477" s="168"/>
      <c r="LY1477" s="168"/>
      <c r="LZ1477" s="168"/>
      <c r="MA1477" s="168"/>
      <c r="MB1477" s="168"/>
      <c r="MC1477" s="168"/>
      <c r="MD1477" s="168"/>
      <c r="ME1477" s="168"/>
      <c r="MF1477" s="168"/>
      <c r="MG1477" s="168"/>
      <c r="MH1477" s="168"/>
      <c r="MI1477" s="168"/>
      <c r="MJ1477" s="168"/>
      <c r="MK1477" s="168"/>
      <c r="ML1477" s="168"/>
      <c r="MM1477" s="168"/>
      <c r="MN1477" s="168"/>
      <c r="MO1477" s="168"/>
      <c r="MP1477" s="168"/>
      <c r="MQ1477" s="168"/>
      <c r="MR1477" s="168"/>
      <c r="MS1477" s="168"/>
      <c r="MT1477" s="168"/>
      <c r="MU1477" s="168"/>
      <c r="MV1477" s="168"/>
      <c r="MW1477" s="168"/>
      <c r="MX1477" s="168"/>
      <c r="MY1477" s="168"/>
      <c r="MZ1477" s="168"/>
      <c r="NA1477" s="168"/>
      <c r="NB1477" s="168"/>
      <c r="NC1477" s="168"/>
      <c r="ND1477" s="168"/>
      <c r="NE1477" s="168"/>
      <c r="NF1477" s="168"/>
      <c r="NG1477" s="168"/>
      <c r="NH1477" s="168"/>
      <c r="NI1477" s="168"/>
      <c r="NJ1477" s="168"/>
      <c r="NK1477" s="168"/>
      <c r="NL1477" s="168"/>
      <c r="NM1477" s="168"/>
      <c r="NN1477" s="168"/>
      <c r="NO1477" s="168"/>
      <c r="NP1477" s="168"/>
      <c r="NQ1477" s="168"/>
      <c r="NR1477" s="168"/>
      <c r="NS1477" s="168"/>
      <c r="NT1477" s="168"/>
      <c r="NU1477" s="168"/>
      <c r="NV1477" s="168"/>
      <c r="NW1477" s="168"/>
      <c r="NX1477" s="168"/>
      <c r="NY1477" s="168"/>
      <c r="NZ1477" s="168"/>
      <c r="OA1477" s="168"/>
      <c r="OB1477" s="168"/>
      <c r="OC1477" s="168"/>
      <c r="OD1477" s="168"/>
      <c r="OE1477" s="168"/>
      <c r="OF1477" s="168"/>
      <c r="OG1477" s="168"/>
      <c r="OH1477" s="168"/>
      <c r="OI1477" s="168"/>
      <c r="OJ1477" s="168"/>
      <c r="OK1477" s="168"/>
      <c r="OL1477" s="168"/>
      <c r="OM1477" s="168"/>
      <c r="ON1477" s="168"/>
      <c r="OO1477" s="168"/>
      <c r="OP1477" s="168"/>
      <c r="OQ1477" s="168"/>
      <c r="OR1477" s="168"/>
      <c r="OS1477" s="168"/>
      <c r="OT1477" s="168"/>
      <c r="OU1477" s="168"/>
      <c r="OV1477" s="168"/>
      <c r="OW1477" s="168"/>
      <c r="OX1477" s="168"/>
      <c r="OY1477" s="168"/>
      <c r="OZ1477" s="168"/>
      <c r="PA1477" s="168"/>
      <c r="PB1477" s="168"/>
      <c r="PC1477" s="168"/>
      <c r="PD1477" s="168"/>
      <c r="PE1477" s="168"/>
      <c r="PF1477" s="168"/>
      <c r="PG1477" s="168"/>
      <c r="PH1477" s="168"/>
      <c r="PI1477" s="168"/>
      <c r="PJ1477" s="168"/>
      <c r="PK1477" s="168"/>
      <c r="PL1477" s="168"/>
      <c r="PM1477" s="168"/>
      <c r="PN1477" s="168"/>
      <c r="PO1477" s="168"/>
      <c r="PP1477" s="168"/>
      <c r="PQ1477" s="168"/>
      <c r="PR1477" s="168"/>
      <c r="PS1477" s="168"/>
      <c r="PT1477" s="168"/>
      <c r="PU1477" s="168"/>
      <c r="PV1477" s="168"/>
      <c r="PW1477" s="168"/>
      <c r="PX1477" s="168"/>
      <c r="PY1477" s="168"/>
      <c r="PZ1477" s="168"/>
      <c r="QA1477" s="168"/>
      <c r="QB1477" s="168"/>
      <c r="QC1477" s="168"/>
      <c r="QD1477" s="168"/>
      <c r="QE1477" s="168"/>
      <c r="QF1477" s="168"/>
      <c r="QG1477" s="168"/>
      <c r="QH1477" s="168"/>
      <c r="QI1477" s="168"/>
      <c r="QJ1477" s="168"/>
      <c r="QK1477" s="168"/>
      <c r="QL1477" s="168"/>
      <c r="QM1477" s="168"/>
      <c r="QN1477" s="168"/>
      <c r="QO1477" s="168"/>
      <c r="QP1477" s="168"/>
      <c r="QQ1477" s="168"/>
      <c r="QR1477" s="168"/>
      <c r="QS1477" s="168"/>
      <c r="QT1477" s="168"/>
      <c r="QU1477" s="168"/>
      <c r="QV1477" s="168"/>
      <c r="QW1477" s="168"/>
      <c r="QX1477" s="168"/>
      <c r="QY1477" s="168"/>
      <c r="QZ1477" s="168"/>
      <c r="RA1477" s="168"/>
      <c r="RB1477" s="168"/>
      <c r="RC1477" s="168"/>
      <c r="RD1477" s="168"/>
      <c r="RE1477" s="168"/>
      <c r="RF1477" s="168"/>
      <c r="RG1477" s="168"/>
      <c r="RH1477" s="168"/>
      <c r="RI1477" s="168"/>
      <c r="RJ1477" s="168"/>
      <c r="RK1477" s="168"/>
      <c r="RL1477" s="168"/>
      <c r="RM1477" s="168"/>
      <c r="RN1477" s="168"/>
      <c r="RO1477" s="168"/>
      <c r="RP1477" s="168"/>
      <c r="RQ1477" s="168"/>
      <c r="RR1477" s="168"/>
      <c r="RS1477" s="168"/>
      <c r="RT1477" s="168"/>
      <c r="RU1477" s="168"/>
      <c r="RV1477" s="168"/>
      <c r="RW1477" s="168"/>
      <c r="RX1477" s="168"/>
      <c r="RY1477" s="168"/>
      <c r="RZ1477" s="168"/>
      <c r="SA1477" s="168"/>
      <c r="SB1477" s="168"/>
      <c r="SC1477" s="168"/>
      <c r="SD1477" s="168"/>
      <c r="SE1477" s="168"/>
      <c r="SF1477" s="168"/>
      <c r="SG1477" s="168"/>
      <c r="SH1477" s="168"/>
      <c r="SI1477" s="168"/>
      <c r="SJ1477" s="168"/>
      <c r="SK1477" s="168"/>
      <c r="SL1477" s="168"/>
      <c r="SM1477" s="168"/>
      <c r="SN1477" s="168"/>
      <c r="SO1477" s="168"/>
      <c r="SP1477" s="168"/>
      <c r="SQ1477" s="168"/>
      <c r="SR1477" s="168"/>
      <c r="SS1477" s="168"/>
      <c r="ST1477" s="168"/>
      <c r="SU1477" s="168"/>
      <c r="SV1477" s="168"/>
      <c r="SW1477" s="168"/>
      <c r="SX1477" s="168"/>
      <c r="SY1477" s="168"/>
      <c r="SZ1477" s="168"/>
      <c r="TA1477" s="168"/>
      <c r="TB1477" s="168"/>
      <c r="TC1477" s="168"/>
      <c r="TD1477" s="168"/>
      <c r="TE1477" s="168"/>
      <c r="TF1477" s="168"/>
      <c r="TG1477" s="168"/>
      <c r="TH1477" s="168"/>
      <c r="TI1477" s="168"/>
      <c r="TJ1477" s="168"/>
      <c r="TK1477" s="168"/>
      <c r="TL1477" s="168"/>
      <c r="TM1477" s="168"/>
      <c r="TN1477" s="168"/>
      <c r="TO1477" s="168"/>
      <c r="TP1477" s="168"/>
      <c r="TQ1477" s="168"/>
      <c r="TR1477" s="168"/>
      <c r="TS1477" s="168"/>
      <c r="TT1477" s="168"/>
      <c r="TU1477" s="168"/>
      <c r="TV1477" s="168"/>
      <c r="TW1477" s="168"/>
      <c r="TX1477" s="168"/>
      <c r="TY1477" s="168"/>
      <c r="TZ1477" s="168"/>
      <c r="UA1477" s="168"/>
      <c r="UB1477" s="168"/>
      <c r="UC1477" s="168"/>
      <c r="UD1477" s="168"/>
      <c r="UE1477" s="168"/>
      <c r="UF1477" s="168"/>
      <c r="UG1477" s="168"/>
      <c r="UH1477" s="168"/>
      <c r="UI1477" s="168"/>
      <c r="UJ1477" s="168"/>
      <c r="UK1477" s="168"/>
      <c r="UL1477" s="168"/>
      <c r="UM1477" s="168"/>
      <c r="UN1477" s="168"/>
      <c r="UO1477" s="168"/>
      <c r="UP1477" s="168"/>
      <c r="UQ1477" s="168"/>
      <c r="UR1477" s="168"/>
      <c r="US1477" s="168"/>
      <c r="UT1477" s="168"/>
      <c r="UU1477" s="168"/>
      <c r="UV1477" s="168"/>
      <c r="UW1477" s="168"/>
      <c r="UX1477" s="168"/>
      <c r="UY1477" s="168"/>
      <c r="UZ1477" s="168"/>
      <c r="VA1477" s="168"/>
      <c r="VB1477" s="168"/>
      <c r="VC1477" s="168"/>
      <c r="VD1477" s="168"/>
      <c r="VE1477" s="168"/>
      <c r="VF1477" s="168"/>
      <c r="VG1477" s="168"/>
      <c r="VH1477" s="168"/>
      <c r="VI1477" s="168"/>
      <c r="VJ1477" s="168"/>
      <c r="VK1477" s="168"/>
      <c r="VL1477" s="168"/>
      <c r="VM1477" s="168"/>
      <c r="VN1477" s="168"/>
      <c r="VO1477" s="168"/>
      <c r="VP1477" s="168"/>
      <c r="VQ1477" s="168"/>
      <c r="VR1477" s="168"/>
      <c r="VS1477" s="168"/>
      <c r="VT1477" s="168"/>
      <c r="VU1477" s="168"/>
      <c r="VV1477" s="168"/>
      <c r="VW1477" s="168"/>
      <c r="VX1477" s="168"/>
      <c r="VY1477" s="168"/>
      <c r="VZ1477" s="168"/>
      <c r="WA1477" s="168"/>
      <c r="WB1477" s="168"/>
      <c r="WC1477" s="168"/>
      <c r="WD1477" s="168"/>
      <c r="WE1477" s="168"/>
      <c r="WF1477" s="168"/>
      <c r="WG1477" s="168"/>
      <c r="WH1477" s="168"/>
      <c r="WI1477" s="168"/>
      <c r="WJ1477" s="168"/>
      <c r="WK1477" s="168"/>
      <c r="WL1477" s="168"/>
      <c r="WM1477" s="168"/>
      <c r="WN1477" s="168"/>
      <c r="WO1477" s="168"/>
      <c r="WP1477" s="168"/>
      <c r="WQ1477" s="168"/>
      <c r="WR1477" s="168"/>
      <c r="WS1477" s="168"/>
      <c r="WT1477" s="168"/>
      <c r="WU1477" s="168"/>
      <c r="WV1477" s="168"/>
      <c r="WW1477" s="168"/>
      <c r="WX1477" s="168"/>
      <c r="WY1477" s="168"/>
      <c r="WZ1477" s="168"/>
      <c r="XA1477" s="168"/>
      <c r="XB1477" s="168"/>
      <c r="XC1477" s="168"/>
      <c r="XD1477" s="168"/>
      <c r="XE1477" s="168"/>
      <c r="XF1477" s="168"/>
      <c r="XG1477" s="168"/>
      <c r="XH1477" s="168"/>
      <c r="XI1477" s="168"/>
      <c r="XJ1477" s="168"/>
      <c r="XK1477" s="168"/>
      <c r="XL1477" s="168"/>
      <c r="XM1477" s="168"/>
      <c r="XN1477" s="168"/>
      <c r="XO1477" s="168"/>
      <c r="XP1477" s="168"/>
      <c r="XQ1477" s="168"/>
      <c r="XR1477" s="168"/>
      <c r="XS1477" s="168"/>
      <c r="XT1477" s="168"/>
      <c r="XU1477" s="168"/>
      <c r="XV1477" s="168"/>
      <c r="XW1477" s="168"/>
      <c r="XX1477" s="168"/>
      <c r="XY1477" s="168"/>
      <c r="XZ1477" s="168"/>
      <c r="YA1477" s="168"/>
      <c r="YB1477" s="168"/>
      <c r="YC1477" s="168"/>
      <c r="YD1477" s="168"/>
      <c r="YE1477" s="168"/>
      <c r="YF1477" s="168"/>
      <c r="YG1477" s="168"/>
      <c r="YH1477" s="168"/>
      <c r="YI1477" s="168"/>
      <c r="YJ1477" s="168"/>
      <c r="YK1477" s="168"/>
      <c r="YL1477" s="168"/>
      <c r="YM1477" s="168"/>
      <c r="YN1477" s="168"/>
      <c r="YO1477" s="168"/>
      <c r="YP1477" s="168"/>
      <c r="YQ1477" s="168"/>
      <c r="YR1477" s="168"/>
      <c r="YS1477" s="168"/>
      <c r="YT1477" s="168"/>
      <c r="YU1477" s="168"/>
      <c r="YV1477" s="168"/>
      <c r="YW1477" s="168"/>
      <c r="YX1477" s="168"/>
      <c r="YY1477" s="168"/>
      <c r="YZ1477" s="168"/>
      <c r="ZA1477" s="168"/>
      <c r="ZB1477" s="168"/>
      <c r="ZC1477" s="168"/>
      <c r="ZD1477" s="168"/>
      <c r="ZE1477" s="168"/>
      <c r="ZF1477" s="168"/>
      <c r="ZG1477" s="168"/>
      <c r="ZH1477" s="168"/>
      <c r="ZI1477" s="168"/>
      <c r="ZJ1477" s="168"/>
      <c r="ZK1477" s="168"/>
      <c r="ZL1477" s="168"/>
      <c r="ZM1477" s="168"/>
      <c r="ZN1477" s="168"/>
      <c r="ZO1477" s="168"/>
      <c r="ZP1477" s="168"/>
      <c r="ZQ1477" s="168"/>
      <c r="ZR1477" s="168"/>
      <c r="ZS1477" s="168"/>
      <c r="ZT1477" s="168"/>
      <c r="ZU1477" s="168"/>
      <c r="ZV1477" s="168"/>
      <c r="ZW1477" s="168"/>
      <c r="ZX1477" s="168"/>
      <c r="ZY1477" s="168"/>
      <c r="ZZ1477" s="168"/>
      <c r="AAA1477" s="168"/>
      <c r="AAB1477" s="168"/>
      <c r="AAC1477" s="168"/>
      <c r="AAD1477" s="168"/>
      <c r="AAE1477" s="168"/>
      <c r="AAF1477" s="168"/>
      <c r="AAG1477" s="168"/>
      <c r="AAH1477" s="168"/>
      <c r="AAI1477" s="168"/>
      <c r="AAJ1477" s="168"/>
      <c r="AAK1477" s="168"/>
      <c r="AAL1477" s="168"/>
      <c r="AAM1477" s="168"/>
      <c r="AAN1477" s="168"/>
      <c r="AAO1477" s="168"/>
      <c r="AAP1477" s="168"/>
      <c r="AAQ1477" s="168"/>
      <c r="AAR1477" s="168"/>
      <c r="AAS1477" s="168"/>
      <c r="AAT1477" s="168"/>
      <c r="AAU1477" s="168"/>
      <c r="AAV1477" s="168"/>
      <c r="AAW1477" s="168"/>
      <c r="AAX1477" s="168"/>
      <c r="AAY1477" s="168"/>
      <c r="AAZ1477" s="168"/>
      <c r="ABA1477" s="168"/>
      <c r="ABB1477" s="168"/>
      <c r="ABC1477" s="168"/>
      <c r="ABD1477" s="168"/>
      <c r="ABE1477" s="168"/>
      <c r="ABF1477" s="168"/>
      <c r="ABG1477" s="168"/>
      <c r="ABH1477" s="168"/>
      <c r="ABI1477" s="168"/>
      <c r="ABJ1477" s="168"/>
      <c r="ABK1477" s="168"/>
      <c r="ABL1477" s="168"/>
      <c r="ABM1477" s="168"/>
      <c r="ABN1477" s="168"/>
      <c r="ABO1477" s="168"/>
      <c r="ABP1477" s="168"/>
      <c r="ABQ1477" s="168"/>
      <c r="ABR1477" s="168"/>
      <c r="ABS1477" s="168"/>
      <c r="ABT1477" s="168"/>
      <c r="ABU1477" s="168"/>
      <c r="ABV1477" s="168"/>
      <c r="ABW1477" s="168"/>
      <c r="ABX1477" s="168"/>
      <c r="ABY1477" s="168"/>
      <c r="ABZ1477" s="168"/>
      <c r="ACA1477" s="168"/>
      <c r="ACB1477" s="168"/>
      <c r="ACC1477" s="168"/>
      <c r="ACD1477" s="168"/>
      <c r="ACE1477" s="168"/>
      <c r="ACF1477" s="168"/>
      <c r="ACG1477" s="168"/>
      <c r="ACH1477" s="168"/>
      <c r="ACI1477" s="168"/>
      <c r="ACJ1477" s="168"/>
      <c r="ACK1477" s="168"/>
      <c r="ACL1477" s="168"/>
      <c r="ACM1477" s="168"/>
      <c r="ACN1477" s="168"/>
      <c r="ACO1477" s="168"/>
      <c r="ACP1477" s="168"/>
      <c r="ACQ1477" s="168"/>
      <c r="ACR1477" s="168"/>
      <c r="ACS1477" s="168"/>
      <c r="ACT1477" s="168"/>
      <c r="ACU1477" s="168"/>
      <c r="ACV1477" s="168"/>
      <c r="ACW1477" s="168"/>
      <c r="ACX1477" s="168"/>
      <c r="ACY1477" s="168"/>
      <c r="ACZ1477" s="168"/>
      <c r="ADA1477" s="168"/>
      <c r="ADB1477" s="168"/>
      <c r="ADC1477" s="168"/>
      <c r="ADD1477" s="168"/>
      <c r="ADE1477" s="168"/>
      <c r="ADF1477" s="168"/>
      <c r="ADG1477" s="168"/>
      <c r="ADH1477" s="168"/>
      <c r="ADI1477" s="168"/>
      <c r="ADJ1477" s="168"/>
      <c r="ADK1477" s="168"/>
      <c r="ADL1477" s="168"/>
      <c r="ADM1477" s="168"/>
      <c r="ADN1477" s="168"/>
      <c r="ADO1477" s="168"/>
      <c r="ADP1477" s="168"/>
      <c r="ADQ1477" s="168"/>
      <c r="ADR1477" s="168"/>
      <c r="ADS1477" s="168"/>
      <c r="ADT1477" s="168"/>
      <c r="ADU1477" s="168"/>
      <c r="ADV1477" s="168"/>
      <c r="ADW1477" s="168"/>
      <c r="ADX1477" s="168"/>
      <c r="ADY1477" s="168"/>
      <c r="ADZ1477" s="168"/>
      <c r="AEA1477" s="168"/>
      <c r="AEB1477" s="168"/>
      <c r="AEC1477" s="168"/>
      <c r="AED1477" s="168"/>
      <c r="AEE1477" s="168"/>
      <c r="AEF1477" s="168"/>
      <c r="AEG1477" s="168"/>
      <c r="AEH1477" s="168"/>
      <c r="AEI1477" s="168"/>
      <c r="AEJ1477" s="168"/>
      <c r="AEK1477" s="168"/>
      <c r="AEL1477" s="168"/>
      <c r="AEM1477" s="168"/>
      <c r="AEN1477" s="168"/>
      <c r="AEO1477" s="168"/>
      <c r="AEP1477" s="168"/>
      <c r="AEQ1477" s="168"/>
      <c r="AER1477" s="168"/>
      <c r="AES1477" s="168"/>
      <c r="AET1477" s="168"/>
      <c r="AEU1477" s="168"/>
      <c r="AEV1477" s="168"/>
      <c r="AEW1477" s="168"/>
      <c r="AEX1477" s="168"/>
      <c r="AEY1477" s="168"/>
      <c r="AEZ1477" s="168"/>
      <c r="AFA1477" s="168"/>
      <c r="AFB1477" s="168"/>
      <c r="AFC1477" s="168"/>
      <c r="AFD1477" s="168"/>
      <c r="AFE1477" s="168"/>
      <c r="AFF1477" s="168"/>
      <c r="AFG1477" s="168"/>
      <c r="AFH1477" s="168"/>
      <c r="AFI1477" s="168"/>
      <c r="AFJ1477" s="168"/>
      <c r="AFK1477" s="168"/>
      <c r="AFL1477" s="168"/>
      <c r="AFM1477" s="168"/>
      <c r="AFN1477" s="168"/>
      <c r="AFO1477" s="168"/>
      <c r="AFP1477" s="168"/>
      <c r="AFQ1477" s="168"/>
      <c r="AFR1477" s="168"/>
      <c r="AFS1477" s="168"/>
      <c r="AFT1477" s="168"/>
      <c r="AFU1477" s="168"/>
      <c r="AFV1477" s="168"/>
      <c r="AFW1477" s="168"/>
      <c r="AFX1477" s="168"/>
      <c r="AFY1477" s="168"/>
      <c r="AFZ1477" s="168"/>
      <c r="AGA1477" s="168"/>
      <c r="AGB1477" s="168"/>
      <c r="AGC1477" s="168"/>
      <c r="AGD1477" s="168"/>
      <c r="AGE1477" s="168"/>
      <c r="AGF1477" s="168"/>
      <c r="AGG1477" s="168"/>
      <c r="AGH1477" s="168"/>
      <c r="AGI1477" s="168"/>
      <c r="AGJ1477" s="168"/>
      <c r="AGK1477" s="168"/>
      <c r="AGL1477" s="168"/>
      <c r="AGM1477" s="168"/>
      <c r="AGN1477" s="168"/>
      <c r="AGO1477" s="168"/>
      <c r="AGP1477" s="168"/>
      <c r="AGQ1477" s="168"/>
      <c r="AGR1477" s="168"/>
      <c r="AGS1477" s="168"/>
      <c r="AGT1477" s="168"/>
      <c r="AGU1477" s="168"/>
      <c r="AGV1477" s="168"/>
      <c r="AGW1477" s="168"/>
      <c r="AGX1477" s="168"/>
      <c r="AGY1477" s="168"/>
      <c r="AGZ1477" s="168"/>
      <c r="AHA1477" s="168"/>
      <c r="AHB1477" s="168"/>
      <c r="AHC1477" s="168"/>
      <c r="AHD1477" s="168"/>
      <c r="AHE1477" s="168"/>
      <c r="AHF1477" s="168"/>
      <c r="AHG1477" s="168"/>
      <c r="AHH1477" s="168"/>
      <c r="AHI1477" s="168"/>
      <c r="AHJ1477" s="168"/>
      <c r="AHK1477" s="168"/>
      <c r="AHL1477" s="168"/>
      <c r="AHM1477" s="168"/>
      <c r="AHN1477" s="168"/>
      <c r="AHO1477" s="168"/>
      <c r="AHP1477" s="168"/>
      <c r="AHQ1477" s="168"/>
      <c r="AHR1477" s="168"/>
      <c r="AHS1477" s="168"/>
      <c r="AHT1477" s="168"/>
      <c r="AHU1477" s="168"/>
      <c r="AHV1477" s="168"/>
      <c r="AHW1477" s="168"/>
      <c r="AHX1477" s="168"/>
      <c r="AHY1477" s="168"/>
      <c r="AHZ1477" s="168"/>
      <c r="AIA1477" s="168"/>
      <c r="AIB1477" s="168"/>
      <c r="AIC1477" s="168"/>
      <c r="AID1477" s="168"/>
      <c r="AIE1477" s="168"/>
      <c r="AIF1477" s="168"/>
      <c r="AIG1477" s="168"/>
      <c r="AIH1477" s="168"/>
      <c r="AII1477" s="168"/>
      <c r="AIJ1477" s="168"/>
      <c r="AIK1477" s="168"/>
      <c r="AIL1477" s="168"/>
      <c r="AIM1477" s="168"/>
      <c r="AIN1477" s="168"/>
      <c r="AIO1477" s="168"/>
      <c r="AIP1477" s="168"/>
      <c r="AIQ1477" s="168"/>
      <c r="AIR1477" s="168"/>
      <c r="AIS1477" s="168"/>
      <c r="AIT1477" s="168"/>
      <c r="AIU1477" s="168"/>
      <c r="AIV1477" s="168"/>
      <c r="AIW1477" s="168"/>
      <c r="AIX1477" s="168"/>
      <c r="AIY1477" s="168"/>
      <c r="AIZ1477" s="168"/>
      <c r="AJA1477" s="168"/>
      <c r="AJB1477" s="168"/>
      <c r="AJC1477" s="168"/>
      <c r="AJD1477" s="168"/>
      <c r="AJE1477" s="168"/>
      <c r="AJF1477" s="168"/>
      <c r="AJG1477" s="168"/>
      <c r="AJH1477" s="168"/>
      <c r="AJI1477" s="168"/>
      <c r="AJJ1477" s="168"/>
      <c r="AJK1477" s="168"/>
    </row>
    <row r="1478" spans="1:948" s="33" customFormat="1" ht="10.5" x14ac:dyDescent="0.15">
      <c r="A1478" s="169" t="s">
        <v>250</v>
      </c>
      <c r="B1478" s="191" t="s">
        <v>2211</v>
      </c>
      <c r="C1478" s="191" t="s">
        <v>30</v>
      </c>
      <c r="D1478" s="191" t="s">
        <v>332</v>
      </c>
      <c r="E1478" s="191" t="s">
        <v>3795</v>
      </c>
      <c r="F1478" s="191">
        <v>7509</v>
      </c>
      <c r="G1478" s="301">
        <v>43024</v>
      </c>
      <c r="H1478" s="191" t="s">
        <v>3796</v>
      </c>
      <c r="I1478" s="191" t="s">
        <v>3797</v>
      </c>
      <c r="J1478" s="191" t="s">
        <v>3800</v>
      </c>
      <c r="K1478" s="191"/>
      <c r="L1478" s="355">
        <v>64999.880799999992</v>
      </c>
      <c r="M1478" s="168"/>
      <c r="N1478" s="168"/>
      <c r="O1478" s="168"/>
      <c r="P1478" s="168"/>
      <c r="Q1478" s="168"/>
      <c r="R1478" s="168"/>
      <c r="S1478" s="168"/>
      <c r="T1478" s="168"/>
      <c r="U1478" s="168"/>
      <c r="V1478" s="168"/>
      <c r="W1478" s="168"/>
      <c r="X1478" s="168"/>
      <c r="Y1478" s="168"/>
      <c r="Z1478" s="168"/>
      <c r="AA1478" s="168"/>
      <c r="AB1478" s="168"/>
      <c r="AC1478" s="168"/>
      <c r="AD1478" s="168"/>
      <c r="AE1478" s="168"/>
      <c r="AF1478" s="168"/>
      <c r="AG1478" s="168"/>
      <c r="AH1478" s="168"/>
      <c r="AI1478" s="168"/>
      <c r="AJ1478" s="168"/>
      <c r="AK1478" s="168"/>
      <c r="AL1478" s="168"/>
      <c r="AM1478" s="168"/>
      <c r="AN1478" s="168"/>
      <c r="AO1478" s="168"/>
      <c r="AP1478" s="168"/>
      <c r="AQ1478" s="168"/>
      <c r="AR1478" s="168"/>
      <c r="AS1478" s="168"/>
      <c r="AT1478" s="168"/>
      <c r="AU1478" s="168"/>
      <c r="AV1478" s="168"/>
      <c r="AW1478" s="168"/>
      <c r="AX1478" s="168"/>
      <c r="AY1478" s="168"/>
      <c r="AZ1478" s="168"/>
      <c r="BA1478" s="168"/>
      <c r="BB1478" s="168"/>
      <c r="BC1478" s="168"/>
      <c r="BD1478" s="168"/>
      <c r="BE1478" s="168"/>
      <c r="BF1478" s="168"/>
      <c r="BG1478" s="168"/>
      <c r="BH1478" s="168"/>
      <c r="BI1478" s="168"/>
      <c r="BJ1478" s="168"/>
      <c r="BK1478" s="168"/>
      <c r="BL1478" s="168"/>
      <c r="BM1478" s="168"/>
      <c r="BN1478" s="168"/>
      <c r="BO1478" s="168"/>
      <c r="BP1478" s="168"/>
      <c r="BQ1478" s="168"/>
      <c r="BR1478" s="168"/>
      <c r="BS1478" s="168"/>
      <c r="BT1478" s="168"/>
      <c r="BU1478" s="168"/>
      <c r="BV1478" s="168"/>
      <c r="BW1478" s="168"/>
      <c r="BX1478" s="168"/>
      <c r="BY1478" s="168"/>
      <c r="BZ1478" s="168"/>
      <c r="CA1478" s="168"/>
      <c r="CB1478" s="168"/>
      <c r="CC1478" s="168"/>
      <c r="CD1478" s="168"/>
      <c r="CE1478" s="168"/>
      <c r="CF1478" s="168"/>
      <c r="CG1478" s="168"/>
      <c r="CH1478" s="168"/>
      <c r="CI1478" s="168"/>
      <c r="CJ1478" s="168"/>
      <c r="CK1478" s="168"/>
      <c r="CL1478" s="168"/>
      <c r="CM1478" s="168"/>
      <c r="CN1478" s="168"/>
      <c r="CO1478" s="168"/>
      <c r="CP1478" s="168"/>
      <c r="CQ1478" s="168"/>
      <c r="CR1478" s="168"/>
      <c r="CS1478" s="168"/>
      <c r="CT1478" s="168"/>
      <c r="CU1478" s="168"/>
      <c r="CV1478" s="168"/>
      <c r="CW1478" s="168"/>
      <c r="CX1478" s="168"/>
      <c r="CY1478" s="168"/>
      <c r="CZ1478" s="168"/>
      <c r="DA1478" s="168"/>
      <c r="DB1478" s="168"/>
      <c r="DC1478" s="168"/>
      <c r="DD1478" s="168"/>
      <c r="DE1478" s="168"/>
      <c r="DF1478" s="168"/>
      <c r="DG1478" s="168"/>
      <c r="DH1478" s="168"/>
      <c r="DI1478" s="168"/>
      <c r="DJ1478" s="168"/>
      <c r="DK1478" s="168"/>
      <c r="DL1478" s="168"/>
      <c r="DM1478" s="168"/>
      <c r="DN1478" s="168"/>
      <c r="DO1478" s="168"/>
      <c r="DP1478" s="168"/>
      <c r="DQ1478" s="168"/>
      <c r="DR1478" s="168"/>
      <c r="DS1478" s="168"/>
      <c r="DT1478" s="168"/>
      <c r="DU1478" s="168"/>
      <c r="DV1478" s="168"/>
      <c r="DW1478" s="168"/>
      <c r="DX1478" s="168"/>
      <c r="DY1478" s="168"/>
      <c r="DZ1478" s="168"/>
      <c r="EA1478" s="168"/>
      <c r="EB1478" s="168"/>
      <c r="EC1478" s="168"/>
      <c r="ED1478" s="168"/>
      <c r="EE1478" s="168"/>
      <c r="EF1478" s="168"/>
      <c r="EG1478" s="168"/>
      <c r="EH1478" s="168"/>
      <c r="EI1478" s="168"/>
      <c r="EJ1478" s="168"/>
      <c r="EK1478" s="168"/>
      <c r="EL1478" s="168"/>
      <c r="EM1478" s="168"/>
      <c r="EN1478" s="168"/>
      <c r="EO1478" s="168"/>
      <c r="EP1478" s="168"/>
      <c r="EQ1478" s="168"/>
      <c r="ER1478" s="168"/>
      <c r="ES1478" s="168"/>
      <c r="ET1478" s="168"/>
      <c r="EU1478" s="168"/>
      <c r="EV1478" s="168"/>
      <c r="EW1478" s="168"/>
      <c r="EX1478" s="168"/>
      <c r="EY1478" s="168"/>
      <c r="EZ1478" s="168"/>
      <c r="FA1478" s="168"/>
      <c r="FB1478" s="168"/>
      <c r="FC1478" s="168"/>
      <c r="FD1478" s="168"/>
      <c r="FE1478" s="168"/>
      <c r="FF1478" s="168"/>
      <c r="FG1478" s="168"/>
      <c r="FH1478" s="168"/>
      <c r="FI1478" s="168"/>
      <c r="FJ1478" s="168"/>
      <c r="FK1478" s="168"/>
      <c r="FL1478" s="168"/>
      <c r="FM1478" s="168"/>
      <c r="FN1478" s="168"/>
      <c r="FO1478" s="168"/>
      <c r="FP1478" s="168"/>
      <c r="FQ1478" s="168"/>
      <c r="FR1478" s="168"/>
      <c r="FS1478" s="168"/>
      <c r="FT1478" s="168"/>
      <c r="FU1478" s="168"/>
      <c r="FV1478" s="168"/>
      <c r="FW1478" s="168"/>
      <c r="FX1478" s="168"/>
      <c r="FY1478" s="168"/>
      <c r="FZ1478" s="168"/>
      <c r="GA1478" s="168"/>
      <c r="GB1478" s="168"/>
      <c r="GC1478" s="168"/>
      <c r="GD1478" s="168"/>
      <c r="GE1478" s="168"/>
      <c r="GF1478" s="168"/>
      <c r="GG1478" s="168"/>
      <c r="GH1478" s="168"/>
      <c r="GI1478" s="168"/>
      <c r="GJ1478" s="168"/>
      <c r="GK1478" s="168"/>
      <c r="GL1478" s="168"/>
      <c r="GM1478" s="168"/>
      <c r="GN1478" s="168"/>
      <c r="GO1478" s="168"/>
      <c r="GP1478" s="168"/>
      <c r="GQ1478" s="168"/>
      <c r="GR1478" s="168"/>
      <c r="GS1478" s="168"/>
      <c r="GT1478" s="168"/>
      <c r="GU1478" s="168"/>
      <c r="GV1478" s="168"/>
      <c r="GW1478" s="168"/>
      <c r="GX1478" s="168"/>
      <c r="GY1478" s="168"/>
      <c r="GZ1478" s="168"/>
      <c r="HA1478" s="168"/>
      <c r="HB1478" s="168"/>
      <c r="HC1478" s="168"/>
      <c r="HD1478" s="168"/>
      <c r="HE1478" s="168"/>
      <c r="HF1478" s="168"/>
      <c r="HG1478" s="168"/>
      <c r="HH1478" s="168"/>
      <c r="HI1478" s="168"/>
      <c r="HJ1478" s="168"/>
      <c r="HK1478" s="168"/>
      <c r="HL1478" s="168"/>
      <c r="HM1478" s="168"/>
      <c r="HN1478" s="168"/>
      <c r="HO1478" s="168"/>
      <c r="HP1478" s="168"/>
      <c r="HQ1478" s="168"/>
      <c r="HR1478" s="168"/>
      <c r="HS1478" s="168"/>
      <c r="HT1478" s="168"/>
      <c r="HU1478" s="168"/>
      <c r="HV1478" s="168"/>
      <c r="HW1478" s="168"/>
      <c r="HX1478" s="168"/>
      <c r="HY1478" s="168"/>
      <c r="HZ1478" s="168"/>
      <c r="IA1478" s="168"/>
      <c r="IB1478" s="168"/>
      <c r="IC1478" s="168"/>
      <c r="ID1478" s="168"/>
      <c r="IE1478" s="168"/>
      <c r="IF1478" s="168"/>
      <c r="IG1478" s="168"/>
      <c r="IH1478" s="168"/>
      <c r="II1478" s="168"/>
      <c r="IJ1478" s="168"/>
      <c r="IK1478" s="168"/>
      <c r="IL1478" s="168"/>
      <c r="IM1478" s="168"/>
      <c r="IN1478" s="168"/>
      <c r="IO1478" s="168"/>
      <c r="IP1478" s="168"/>
      <c r="IQ1478" s="168"/>
      <c r="IR1478" s="168"/>
      <c r="IS1478" s="168"/>
      <c r="IT1478" s="168"/>
      <c r="IU1478" s="168"/>
      <c r="IV1478" s="168"/>
      <c r="IW1478" s="168"/>
      <c r="IX1478" s="168"/>
      <c r="IY1478" s="168"/>
      <c r="IZ1478" s="168"/>
      <c r="JA1478" s="168"/>
      <c r="JB1478" s="168"/>
      <c r="JC1478" s="168"/>
      <c r="JD1478" s="168"/>
      <c r="JE1478" s="168"/>
      <c r="JF1478" s="168"/>
      <c r="JG1478" s="168"/>
      <c r="JH1478" s="168"/>
      <c r="JI1478" s="168"/>
      <c r="JJ1478" s="168"/>
      <c r="JK1478" s="168"/>
      <c r="JL1478" s="168"/>
      <c r="JM1478" s="168"/>
      <c r="JN1478" s="168"/>
      <c r="JO1478" s="168"/>
      <c r="JP1478" s="168"/>
      <c r="JQ1478" s="168"/>
      <c r="JR1478" s="168"/>
      <c r="JS1478" s="168"/>
      <c r="JT1478" s="168"/>
      <c r="JU1478" s="168"/>
      <c r="JV1478" s="168"/>
      <c r="JW1478" s="168"/>
      <c r="JX1478" s="168"/>
      <c r="JY1478" s="168"/>
      <c r="JZ1478" s="168"/>
      <c r="KA1478" s="168"/>
      <c r="KB1478" s="168"/>
      <c r="KC1478" s="168"/>
      <c r="KD1478" s="168"/>
      <c r="KE1478" s="168"/>
      <c r="KF1478" s="168"/>
      <c r="KG1478" s="168"/>
      <c r="KH1478" s="168"/>
      <c r="KI1478" s="168"/>
      <c r="KJ1478" s="168"/>
      <c r="KK1478" s="168"/>
      <c r="KL1478" s="168"/>
      <c r="KM1478" s="168"/>
      <c r="KN1478" s="168"/>
      <c r="KO1478" s="168"/>
      <c r="KP1478" s="168"/>
      <c r="KQ1478" s="168"/>
      <c r="KR1478" s="168"/>
      <c r="KS1478" s="168"/>
      <c r="KT1478" s="168"/>
      <c r="KU1478" s="168"/>
      <c r="KV1478" s="168"/>
      <c r="KW1478" s="168"/>
      <c r="KX1478" s="168"/>
      <c r="KY1478" s="168"/>
      <c r="KZ1478" s="168"/>
      <c r="LA1478" s="168"/>
      <c r="LB1478" s="168"/>
      <c r="LC1478" s="168"/>
      <c r="LD1478" s="168"/>
      <c r="LE1478" s="168"/>
      <c r="LF1478" s="168"/>
      <c r="LG1478" s="168"/>
      <c r="LH1478" s="168"/>
      <c r="LI1478" s="168"/>
      <c r="LJ1478" s="168"/>
      <c r="LK1478" s="168"/>
      <c r="LL1478" s="168"/>
      <c r="LM1478" s="168"/>
      <c r="LN1478" s="168"/>
      <c r="LO1478" s="168"/>
      <c r="LP1478" s="168"/>
      <c r="LQ1478" s="168"/>
      <c r="LR1478" s="168"/>
      <c r="LS1478" s="168"/>
      <c r="LT1478" s="168"/>
      <c r="LU1478" s="168"/>
      <c r="LV1478" s="168"/>
      <c r="LW1478" s="168"/>
      <c r="LX1478" s="168"/>
      <c r="LY1478" s="168"/>
      <c r="LZ1478" s="168"/>
      <c r="MA1478" s="168"/>
      <c r="MB1478" s="168"/>
      <c r="MC1478" s="168"/>
      <c r="MD1478" s="168"/>
      <c r="ME1478" s="168"/>
      <c r="MF1478" s="168"/>
      <c r="MG1478" s="168"/>
      <c r="MH1478" s="168"/>
      <c r="MI1478" s="168"/>
      <c r="MJ1478" s="168"/>
      <c r="MK1478" s="168"/>
      <c r="ML1478" s="168"/>
      <c r="MM1478" s="168"/>
      <c r="MN1478" s="168"/>
      <c r="MO1478" s="168"/>
      <c r="MP1478" s="168"/>
      <c r="MQ1478" s="168"/>
      <c r="MR1478" s="168"/>
      <c r="MS1478" s="168"/>
      <c r="MT1478" s="168"/>
      <c r="MU1478" s="168"/>
      <c r="MV1478" s="168"/>
      <c r="MW1478" s="168"/>
      <c r="MX1478" s="168"/>
      <c r="MY1478" s="168"/>
      <c r="MZ1478" s="168"/>
      <c r="NA1478" s="168"/>
      <c r="NB1478" s="168"/>
      <c r="NC1478" s="168"/>
      <c r="ND1478" s="168"/>
      <c r="NE1478" s="168"/>
      <c r="NF1478" s="168"/>
      <c r="NG1478" s="168"/>
      <c r="NH1478" s="168"/>
      <c r="NI1478" s="168"/>
      <c r="NJ1478" s="168"/>
      <c r="NK1478" s="168"/>
      <c r="NL1478" s="168"/>
      <c r="NM1478" s="168"/>
      <c r="NN1478" s="168"/>
      <c r="NO1478" s="168"/>
      <c r="NP1478" s="168"/>
      <c r="NQ1478" s="168"/>
      <c r="NR1478" s="168"/>
      <c r="NS1478" s="168"/>
      <c r="NT1478" s="168"/>
      <c r="NU1478" s="168"/>
      <c r="NV1478" s="168"/>
      <c r="NW1478" s="168"/>
      <c r="NX1478" s="168"/>
      <c r="NY1478" s="168"/>
      <c r="NZ1478" s="168"/>
      <c r="OA1478" s="168"/>
      <c r="OB1478" s="168"/>
      <c r="OC1478" s="168"/>
      <c r="OD1478" s="168"/>
      <c r="OE1478" s="168"/>
      <c r="OF1478" s="168"/>
      <c r="OG1478" s="168"/>
      <c r="OH1478" s="168"/>
      <c r="OI1478" s="168"/>
      <c r="OJ1478" s="168"/>
      <c r="OK1478" s="168"/>
      <c r="OL1478" s="168"/>
      <c r="OM1478" s="168"/>
      <c r="ON1478" s="168"/>
      <c r="OO1478" s="168"/>
      <c r="OP1478" s="168"/>
      <c r="OQ1478" s="168"/>
      <c r="OR1478" s="168"/>
      <c r="OS1478" s="168"/>
      <c r="OT1478" s="168"/>
      <c r="OU1478" s="168"/>
      <c r="OV1478" s="168"/>
      <c r="OW1478" s="168"/>
      <c r="OX1478" s="168"/>
      <c r="OY1478" s="168"/>
      <c r="OZ1478" s="168"/>
      <c r="PA1478" s="168"/>
      <c r="PB1478" s="168"/>
      <c r="PC1478" s="168"/>
      <c r="PD1478" s="168"/>
      <c r="PE1478" s="168"/>
      <c r="PF1478" s="168"/>
      <c r="PG1478" s="168"/>
      <c r="PH1478" s="168"/>
      <c r="PI1478" s="168"/>
      <c r="PJ1478" s="168"/>
      <c r="PK1478" s="168"/>
      <c r="PL1478" s="168"/>
      <c r="PM1478" s="168"/>
      <c r="PN1478" s="168"/>
      <c r="PO1478" s="168"/>
      <c r="PP1478" s="168"/>
      <c r="PQ1478" s="168"/>
      <c r="PR1478" s="168"/>
      <c r="PS1478" s="168"/>
      <c r="PT1478" s="168"/>
      <c r="PU1478" s="168"/>
      <c r="PV1478" s="168"/>
      <c r="PW1478" s="168"/>
      <c r="PX1478" s="168"/>
      <c r="PY1478" s="168"/>
      <c r="PZ1478" s="168"/>
      <c r="QA1478" s="168"/>
      <c r="QB1478" s="168"/>
      <c r="QC1478" s="168"/>
      <c r="QD1478" s="168"/>
      <c r="QE1478" s="168"/>
      <c r="QF1478" s="168"/>
      <c r="QG1478" s="168"/>
      <c r="QH1478" s="168"/>
      <c r="QI1478" s="168"/>
      <c r="QJ1478" s="168"/>
      <c r="QK1478" s="168"/>
      <c r="QL1478" s="168"/>
      <c r="QM1478" s="168"/>
      <c r="QN1478" s="168"/>
      <c r="QO1478" s="168"/>
      <c r="QP1478" s="168"/>
      <c r="QQ1478" s="168"/>
      <c r="QR1478" s="168"/>
      <c r="QS1478" s="168"/>
      <c r="QT1478" s="168"/>
      <c r="QU1478" s="168"/>
      <c r="QV1478" s="168"/>
      <c r="QW1478" s="168"/>
      <c r="QX1478" s="168"/>
      <c r="QY1478" s="168"/>
      <c r="QZ1478" s="168"/>
      <c r="RA1478" s="168"/>
      <c r="RB1478" s="168"/>
      <c r="RC1478" s="168"/>
      <c r="RD1478" s="168"/>
      <c r="RE1478" s="168"/>
      <c r="RF1478" s="168"/>
      <c r="RG1478" s="168"/>
      <c r="RH1478" s="168"/>
      <c r="RI1478" s="168"/>
      <c r="RJ1478" s="168"/>
      <c r="RK1478" s="168"/>
      <c r="RL1478" s="168"/>
      <c r="RM1478" s="168"/>
      <c r="RN1478" s="168"/>
      <c r="RO1478" s="168"/>
      <c r="RP1478" s="168"/>
      <c r="RQ1478" s="168"/>
      <c r="RR1478" s="168"/>
      <c r="RS1478" s="168"/>
      <c r="RT1478" s="168"/>
      <c r="RU1478" s="168"/>
      <c r="RV1478" s="168"/>
      <c r="RW1478" s="168"/>
      <c r="RX1478" s="168"/>
      <c r="RY1478" s="168"/>
      <c r="RZ1478" s="168"/>
      <c r="SA1478" s="168"/>
      <c r="SB1478" s="168"/>
      <c r="SC1478" s="168"/>
      <c r="SD1478" s="168"/>
      <c r="SE1478" s="168"/>
      <c r="SF1478" s="168"/>
      <c r="SG1478" s="168"/>
      <c r="SH1478" s="168"/>
      <c r="SI1478" s="168"/>
      <c r="SJ1478" s="168"/>
      <c r="SK1478" s="168"/>
      <c r="SL1478" s="168"/>
      <c r="SM1478" s="168"/>
      <c r="SN1478" s="168"/>
      <c r="SO1478" s="168"/>
      <c r="SP1478" s="168"/>
      <c r="SQ1478" s="168"/>
      <c r="SR1478" s="168"/>
      <c r="SS1478" s="168"/>
      <c r="ST1478" s="168"/>
      <c r="SU1478" s="168"/>
      <c r="SV1478" s="168"/>
      <c r="SW1478" s="168"/>
      <c r="SX1478" s="168"/>
      <c r="SY1478" s="168"/>
      <c r="SZ1478" s="168"/>
      <c r="TA1478" s="168"/>
      <c r="TB1478" s="168"/>
      <c r="TC1478" s="168"/>
      <c r="TD1478" s="168"/>
      <c r="TE1478" s="168"/>
      <c r="TF1478" s="168"/>
      <c r="TG1478" s="168"/>
      <c r="TH1478" s="168"/>
      <c r="TI1478" s="168"/>
      <c r="TJ1478" s="168"/>
      <c r="TK1478" s="168"/>
      <c r="TL1478" s="168"/>
      <c r="TM1478" s="168"/>
      <c r="TN1478" s="168"/>
      <c r="TO1478" s="168"/>
      <c r="TP1478" s="168"/>
      <c r="TQ1478" s="168"/>
      <c r="TR1478" s="168"/>
      <c r="TS1478" s="168"/>
      <c r="TT1478" s="168"/>
      <c r="TU1478" s="168"/>
      <c r="TV1478" s="168"/>
      <c r="TW1478" s="168"/>
      <c r="TX1478" s="168"/>
      <c r="TY1478" s="168"/>
      <c r="TZ1478" s="168"/>
      <c r="UA1478" s="168"/>
      <c r="UB1478" s="168"/>
      <c r="UC1478" s="168"/>
      <c r="UD1478" s="168"/>
      <c r="UE1478" s="168"/>
      <c r="UF1478" s="168"/>
      <c r="UG1478" s="168"/>
      <c r="UH1478" s="168"/>
      <c r="UI1478" s="168"/>
      <c r="UJ1478" s="168"/>
      <c r="UK1478" s="168"/>
      <c r="UL1478" s="168"/>
      <c r="UM1478" s="168"/>
      <c r="UN1478" s="168"/>
      <c r="UO1478" s="168"/>
      <c r="UP1478" s="168"/>
      <c r="UQ1478" s="168"/>
      <c r="UR1478" s="168"/>
      <c r="US1478" s="168"/>
      <c r="UT1478" s="168"/>
      <c r="UU1478" s="168"/>
      <c r="UV1478" s="168"/>
      <c r="UW1478" s="168"/>
      <c r="UX1478" s="168"/>
      <c r="UY1478" s="168"/>
      <c r="UZ1478" s="168"/>
      <c r="VA1478" s="168"/>
      <c r="VB1478" s="168"/>
      <c r="VC1478" s="168"/>
      <c r="VD1478" s="168"/>
      <c r="VE1478" s="168"/>
      <c r="VF1478" s="168"/>
      <c r="VG1478" s="168"/>
      <c r="VH1478" s="168"/>
      <c r="VI1478" s="168"/>
      <c r="VJ1478" s="168"/>
      <c r="VK1478" s="168"/>
      <c r="VL1478" s="168"/>
      <c r="VM1478" s="168"/>
      <c r="VN1478" s="168"/>
      <c r="VO1478" s="168"/>
      <c r="VP1478" s="168"/>
      <c r="VQ1478" s="168"/>
      <c r="VR1478" s="168"/>
      <c r="VS1478" s="168"/>
      <c r="VT1478" s="168"/>
      <c r="VU1478" s="168"/>
      <c r="VV1478" s="168"/>
      <c r="VW1478" s="168"/>
      <c r="VX1478" s="168"/>
      <c r="VY1478" s="168"/>
      <c r="VZ1478" s="168"/>
      <c r="WA1478" s="168"/>
      <c r="WB1478" s="168"/>
      <c r="WC1478" s="168"/>
      <c r="WD1478" s="168"/>
      <c r="WE1478" s="168"/>
      <c r="WF1478" s="168"/>
      <c r="WG1478" s="168"/>
      <c r="WH1478" s="168"/>
      <c r="WI1478" s="168"/>
      <c r="WJ1478" s="168"/>
      <c r="WK1478" s="168"/>
      <c r="WL1478" s="168"/>
      <c r="WM1478" s="168"/>
      <c r="WN1478" s="168"/>
      <c r="WO1478" s="168"/>
      <c r="WP1478" s="168"/>
      <c r="WQ1478" s="168"/>
      <c r="WR1478" s="168"/>
      <c r="WS1478" s="168"/>
      <c r="WT1478" s="168"/>
      <c r="WU1478" s="168"/>
      <c r="WV1478" s="168"/>
      <c r="WW1478" s="168"/>
      <c r="WX1478" s="168"/>
      <c r="WY1478" s="168"/>
      <c r="WZ1478" s="168"/>
      <c r="XA1478" s="168"/>
      <c r="XB1478" s="168"/>
      <c r="XC1478" s="168"/>
      <c r="XD1478" s="168"/>
      <c r="XE1478" s="168"/>
      <c r="XF1478" s="168"/>
      <c r="XG1478" s="168"/>
      <c r="XH1478" s="168"/>
      <c r="XI1478" s="168"/>
      <c r="XJ1478" s="168"/>
      <c r="XK1478" s="168"/>
      <c r="XL1478" s="168"/>
      <c r="XM1478" s="168"/>
      <c r="XN1478" s="168"/>
      <c r="XO1478" s="168"/>
      <c r="XP1478" s="168"/>
      <c r="XQ1478" s="168"/>
      <c r="XR1478" s="168"/>
      <c r="XS1478" s="168"/>
      <c r="XT1478" s="168"/>
      <c r="XU1478" s="168"/>
      <c r="XV1478" s="168"/>
      <c r="XW1478" s="168"/>
      <c r="XX1478" s="168"/>
      <c r="XY1478" s="168"/>
      <c r="XZ1478" s="168"/>
      <c r="YA1478" s="168"/>
      <c r="YB1478" s="168"/>
      <c r="YC1478" s="168"/>
      <c r="YD1478" s="168"/>
      <c r="YE1478" s="168"/>
      <c r="YF1478" s="168"/>
      <c r="YG1478" s="168"/>
      <c r="YH1478" s="168"/>
      <c r="YI1478" s="168"/>
      <c r="YJ1478" s="168"/>
      <c r="YK1478" s="168"/>
      <c r="YL1478" s="168"/>
      <c r="YM1478" s="168"/>
      <c r="YN1478" s="168"/>
      <c r="YO1478" s="168"/>
      <c r="YP1478" s="168"/>
      <c r="YQ1478" s="168"/>
      <c r="YR1478" s="168"/>
      <c r="YS1478" s="168"/>
      <c r="YT1478" s="168"/>
      <c r="YU1478" s="168"/>
      <c r="YV1478" s="168"/>
      <c r="YW1478" s="168"/>
      <c r="YX1478" s="168"/>
      <c r="YY1478" s="168"/>
      <c r="YZ1478" s="168"/>
      <c r="ZA1478" s="168"/>
      <c r="ZB1478" s="168"/>
      <c r="ZC1478" s="168"/>
      <c r="ZD1478" s="168"/>
      <c r="ZE1478" s="168"/>
      <c r="ZF1478" s="168"/>
      <c r="ZG1478" s="168"/>
      <c r="ZH1478" s="168"/>
      <c r="ZI1478" s="168"/>
      <c r="ZJ1478" s="168"/>
      <c r="ZK1478" s="168"/>
      <c r="ZL1478" s="168"/>
      <c r="ZM1478" s="168"/>
      <c r="ZN1478" s="168"/>
      <c r="ZO1478" s="168"/>
      <c r="ZP1478" s="168"/>
      <c r="ZQ1478" s="168"/>
      <c r="ZR1478" s="168"/>
      <c r="ZS1478" s="168"/>
      <c r="ZT1478" s="168"/>
      <c r="ZU1478" s="168"/>
      <c r="ZV1478" s="168"/>
      <c r="ZW1478" s="168"/>
      <c r="ZX1478" s="168"/>
      <c r="ZY1478" s="168"/>
      <c r="ZZ1478" s="168"/>
      <c r="AAA1478" s="168"/>
      <c r="AAB1478" s="168"/>
      <c r="AAC1478" s="168"/>
      <c r="AAD1478" s="168"/>
      <c r="AAE1478" s="168"/>
      <c r="AAF1478" s="168"/>
      <c r="AAG1478" s="168"/>
      <c r="AAH1478" s="168"/>
      <c r="AAI1478" s="168"/>
      <c r="AAJ1478" s="168"/>
      <c r="AAK1478" s="168"/>
      <c r="AAL1478" s="168"/>
      <c r="AAM1478" s="168"/>
      <c r="AAN1478" s="168"/>
      <c r="AAO1478" s="168"/>
      <c r="AAP1478" s="168"/>
      <c r="AAQ1478" s="168"/>
      <c r="AAR1478" s="168"/>
      <c r="AAS1478" s="168"/>
      <c r="AAT1478" s="168"/>
      <c r="AAU1478" s="168"/>
      <c r="AAV1478" s="168"/>
      <c r="AAW1478" s="168"/>
      <c r="AAX1478" s="168"/>
      <c r="AAY1478" s="168"/>
      <c r="AAZ1478" s="168"/>
      <c r="ABA1478" s="168"/>
      <c r="ABB1478" s="168"/>
      <c r="ABC1478" s="168"/>
      <c r="ABD1478" s="168"/>
      <c r="ABE1478" s="168"/>
      <c r="ABF1478" s="168"/>
      <c r="ABG1478" s="168"/>
      <c r="ABH1478" s="168"/>
      <c r="ABI1478" s="168"/>
      <c r="ABJ1478" s="168"/>
      <c r="ABK1478" s="168"/>
      <c r="ABL1478" s="168"/>
      <c r="ABM1478" s="168"/>
      <c r="ABN1478" s="168"/>
      <c r="ABO1478" s="168"/>
      <c r="ABP1478" s="168"/>
      <c r="ABQ1478" s="168"/>
      <c r="ABR1478" s="168"/>
      <c r="ABS1478" s="168"/>
      <c r="ABT1478" s="168"/>
      <c r="ABU1478" s="168"/>
      <c r="ABV1478" s="168"/>
      <c r="ABW1478" s="168"/>
      <c r="ABX1478" s="168"/>
      <c r="ABY1478" s="168"/>
      <c r="ABZ1478" s="168"/>
      <c r="ACA1478" s="168"/>
      <c r="ACB1478" s="168"/>
      <c r="ACC1478" s="168"/>
      <c r="ACD1478" s="168"/>
      <c r="ACE1478" s="168"/>
      <c r="ACF1478" s="168"/>
      <c r="ACG1478" s="168"/>
      <c r="ACH1478" s="168"/>
      <c r="ACI1478" s="168"/>
      <c r="ACJ1478" s="168"/>
      <c r="ACK1478" s="168"/>
      <c r="ACL1478" s="168"/>
      <c r="ACM1478" s="168"/>
      <c r="ACN1478" s="168"/>
      <c r="ACO1478" s="168"/>
      <c r="ACP1478" s="168"/>
      <c r="ACQ1478" s="168"/>
      <c r="ACR1478" s="168"/>
      <c r="ACS1478" s="168"/>
      <c r="ACT1478" s="168"/>
      <c r="ACU1478" s="168"/>
      <c r="ACV1478" s="168"/>
      <c r="ACW1478" s="168"/>
      <c r="ACX1478" s="168"/>
      <c r="ACY1478" s="168"/>
      <c r="ACZ1478" s="168"/>
      <c r="ADA1478" s="168"/>
      <c r="ADB1478" s="168"/>
      <c r="ADC1478" s="168"/>
      <c r="ADD1478" s="168"/>
      <c r="ADE1478" s="168"/>
      <c r="ADF1478" s="168"/>
      <c r="ADG1478" s="168"/>
      <c r="ADH1478" s="168"/>
      <c r="ADI1478" s="168"/>
      <c r="ADJ1478" s="168"/>
      <c r="ADK1478" s="168"/>
      <c r="ADL1478" s="168"/>
      <c r="ADM1478" s="168"/>
      <c r="ADN1478" s="168"/>
      <c r="ADO1478" s="168"/>
      <c r="ADP1478" s="168"/>
      <c r="ADQ1478" s="168"/>
      <c r="ADR1478" s="168"/>
      <c r="ADS1478" s="168"/>
      <c r="ADT1478" s="168"/>
      <c r="ADU1478" s="168"/>
      <c r="ADV1478" s="168"/>
      <c r="ADW1478" s="168"/>
      <c r="ADX1478" s="168"/>
      <c r="ADY1478" s="168"/>
      <c r="ADZ1478" s="168"/>
      <c r="AEA1478" s="168"/>
      <c r="AEB1478" s="168"/>
      <c r="AEC1478" s="168"/>
      <c r="AED1478" s="168"/>
      <c r="AEE1478" s="168"/>
      <c r="AEF1478" s="168"/>
      <c r="AEG1478" s="168"/>
      <c r="AEH1478" s="168"/>
      <c r="AEI1478" s="168"/>
      <c r="AEJ1478" s="168"/>
      <c r="AEK1478" s="168"/>
      <c r="AEL1478" s="168"/>
      <c r="AEM1478" s="168"/>
      <c r="AEN1478" s="168"/>
      <c r="AEO1478" s="168"/>
      <c r="AEP1478" s="168"/>
      <c r="AEQ1478" s="168"/>
      <c r="AER1478" s="168"/>
      <c r="AES1478" s="168"/>
      <c r="AET1478" s="168"/>
      <c r="AEU1478" s="168"/>
      <c r="AEV1478" s="168"/>
      <c r="AEW1478" s="168"/>
      <c r="AEX1478" s="168"/>
      <c r="AEY1478" s="168"/>
      <c r="AEZ1478" s="168"/>
      <c r="AFA1478" s="168"/>
      <c r="AFB1478" s="168"/>
      <c r="AFC1478" s="168"/>
      <c r="AFD1478" s="168"/>
      <c r="AFE1478" s="168"/>
      <c r="AFF1478" s="168"/>
      <c r="AFG1478" s="168"/>
      <c r="AFH1478" s="168"/>
      <c r="AFI1478" s="168"/>
      <c r="AFJ1478" s="168"/>
      <c r="AFK1478" s="168"/>
      <c r="AFL1478" s="168"/>
      <c r="AFM1478" s="168"/>
      <c r="AFN1478" s="168"/>
      <c r="AFO1478" s="168"/>
      <c r="AFP1478" s="168"/>
      <c r="AFQ1478" s="168"/>
      <c r="AFR1478" s="168"/>
      <c r="AFS1478" s="168"/>
      <c r="AFT1478" s="168"/>
      <c r="AFU1478" s="168"/>
      <c r="AFV1478" s="168"/>
      <c r="AFW1478" s="168"/>
      <c r="AFX1478" s="168"/>
      <c r="AFY1478" s="168"/>
      <c r="AFZ1478" s="168"/>
      <c r="AGA1478" s="168"/>
      <c r="AGB1478" s="168"/>
      <c r="AGC1478" s="168"/>
      <c r="AGD1478" s="168"/>
      <c r="AGE1478" s="168"/>
      <c r="AGF1478" s="168"/>
      <c r="AGG1478" s="168"/>
      <c r="AGH1478" s="168"/>
      <c r="AGI1478" s="168"/>
      <c r="AGJ1478" s="168"/>
      <c r="AGK1478" s="168"/>
      <c r="AGL1478" s="168"/>
      <c r="AGM1478" s="168"/>
      <c r="AGN1478" s="168"/>
      <c r="AGO1478" s="168"/>
      <c r="AGP1478" s="168"/>
      <c r="AGQ1478" s="168"/>
      <c r="AGR1478" s="168"/>
      <c r="AGS1478" s="168"/>
      <c r="AGT1478" s="168"/>
      <c r="AGU1478" s="168"/>
      <c r="AGV1478" s="168"/>
      <c r="AGW1478" s="168"/>
      <c r="AGX1478" s="168"/>
      <c r="AGY1478" s="168"/>
      <c r="AGZ1478" s="168"/>
      <c r="AHA1478" s="168"/>
      <c r="AHB1478" s="168"/>
      <c r="AHC1478" s="168"/>
      <c r="AHD1478" s="168"/>
      <c r="AHE1478" s="168"/>
      <c r="AHF1478" s="168"/>
      <c r="AHG1478" s="168"/>
      <c r="AHH1478" s="168"/>
      <c r="AHI1478" s="168"/>
      <c r="AHJ1478" s="168"/>
      <c r="AHK1478" s="168"/>
      <c r="AHL1478" s="168"/>
      <c r="AHM1478" s="168"/>
      <c r="AHN1478" s="168"/>
      <c r="AHO1478" s="168"/>
      <c r="AHP1478" s="168"/>
      <c r="AHQ1478" s="168"/>
      <c r="AHR1478" s="168"/>
      <c r="AHS1478" s="168"/>
      <c r="AHT1478" s="168"/>
      <c r="AHU1478" s="168"/>
      <c r="AHV1478" s="168"/>
      <c r="AHW1478" s="168"/>
      <c r="AHX1478" s="168"/>
      <c r="AHY1478" s="168"/>
      <c r="AHZ1478" s="168"/>
      <c r="AIA1478" s="168"/>
      <c r="AIB1478" s="168"/>
      <c r="AIC1478" s="168"/>
      <c r="AID1478" s="168"/>
      <c r="AIE1478" s="168"/>
      <c r="AIF1478" s="168"/>
      <c r="AIG1478" s="168"/>
      <c r="AIH1478" s="168"/>
      <c r="AII1478" s="168"/>
      <c r="AIJ1478" s="168"/>
      <c r="AIK1478" s="168"/>
      <c r="AIL1478" s="168"/>
      <c r="AIM1478" s="168"/>
      <c r="AIN1478" s="168"/>
      <c r="AIO1478" s="168"/>
      <c r="AIP1478" s="168"/>
      <c r="AIQ1478" s="168"/>
      <c r="AIR1478" s="168"/>
      <c r="AIS1478" s="168"/>
      <c r="AIT1478" s="168"/>
      <c r="AIU1478" s="168"/>
      <c r="AIV1478" s="168"/>
      <c r="AIW1478" s="168"/>
      <c r="AIX1478" s="168"/>
      <c r="AIY1478" s="168"/>
      <c r="AIZ1478" s="168"/>
      <c r="AJA1478" s="168"/>
      <c r="AJB1478" s="168"/>
      <c r="AJC1478" s="168"/>
      <c r="AJD1478" s="168"/>
      <c r="AJE1478" s="168"/>
      <c r="AJF1478" s="168"/>
      <c r="AJG1478" s="168"/>
      <c r="AJH1478" s="168"/>
      <c r="AJI1478" s="168"/>
      <c r="AJJ1478" s="168"/>
      <c r="AJK1478" s="168"/>
    </row>
    <row r="1479" spans="1:948" s="33" customFormat="1" ht="10.5" x14ac:dyDescent="0.15">
      <c r="A1479" s="169" t="s">
        <v>250</v>
      </c>
      <c r="B1479" s="191" t="s">
        <v>2211</v>
      </c>
      <c r="C1479" s="191" t="s">
        <v>30</v>
      </c>
      <c r="D1479" s="191" t="s">
        <v>338</v>
      </c>
      <c r="E1479" s="191" t="s">
        <v>3795</v>
      </c>
      <c r="F1479" s="191">
        <v>7509</v>
      </c>
      <c r="G1479" s="301">
        <v>43024</v>
      </c>
      <c r="H1479" s="191" t="s">
        <v>3796</v>
      </c>
      <c r="I1479" s="191" t="s">
        <v>3797</v>
      </c>
      <c r="J1479" s="191" t="s">
        <v>3801</v>
      </c>
      <c r="K1479" s="191"/>
      <c r="L1479" s="355">
        <v>64999.880799999992</v>
      </c>
      <c r="M1479" s="168"/>
      <c r="N1479" s="168"/>
      <c r="O1479" s="168"/>
      <c r="P1479" s="168"/>
      <c r="Q1479" s="168"/>
      <c r="R1479" s="168"/>
      <c r="S1479" s="168"/>
      <c r="T1479" s="168"/>
      <c r="U1479" s="168"/>
      <c r="V1479" s="168"/>
      <c r="W1479" s="168"/>
      <c r="X1479" s="168"/>
      <c r="Y1479" s="168"/>
      <c r="Z1479" s="168"/>
      <c r="AA1479" s="168"/>
      <c r="AB1479" s="168"/>
      <c r="AC1479" s="168"/>
      <c r="AD1479" s="168"/>
      <c r="AE1479" s="168"/>
      <c r="AF1479" s="168"/>
      <c r="AG1479" s="168"/>
      <c r="AH1479" s="168"/>
      <c r="AI1479" s="168"/>
      <c r="AJ1479" s="168"/>
      <c r="AK1479" s="168"/>
      <c r="AL1479" s="168"/>
      <c r="AM1479" s="168"/>
      <c r="AN1479" s="168"/>
      <c r="AO1479" s="168"/>
      <c r="AP1479" s="168"/>
      <c r="AQ1479" s="168"/>
      <c r="AR1479" s="168"/>
      <c r="AS1479" s="168"/>
      <c r="AT1479" s="168"/>
      <c r="AU1479" s="168"/>
      <c r="AV1479" s="168"/>
      <c r="AW1479" s="168"/>
      <c r="AX1479" s="168"/>
      <c r="AY1479" s="168"/>
      <c r="AZ1479" s="168"/>
      <c r="BA1479" s="168"/>
      <c r="BB1479" s="168"/>
      <c r="BC1479" s="168"/>
      <c r="BD1479" s="168"/>
      <c r="BE1479" s="168"/>
      <c r="BF1479" s="168"/>
      <c r="BG1479" s="168"/>
      <c r="BH1479" s="168"/>
      <c r="BI1479" s="168"/>
      <c r="BJ1479" s="168"/>
      <c r="BK1479" s="168"/>
      <c r="BL1479" s="168"/>
      <c r="BM1479" s="168"/>
      <c r="BN1479" s="168"/>
      <c r="BO1479" s="168"/>
      <c r="BP1479" s="168"/>
      <c r="BQ1479" s="168"/>
      <c r="BR1479" s="168"/>
      <c r="BS1479" s="168"/>
      <c r="BT1479" s="168"/>
      <c r="BU1479" s="168"/>
      <c r="BV1479" s="168"/>
      <c r="BW1479" s="168"/>
      <c r="BX1479" s="168"/>
      <c r="BY1479" s="168"/>
      <c r="BZ1479" s="168"/>
      <c r="CA1479" s="168"/>
      <c r="CB1479" s="168"/>
      <c r="CC1479" s="168"/>
      <c r="CD1479" s="168"/>
      <c r="CE1479" s="168"/>
      <c r="CF1479" s="168"/>
      <c r="CG1479" s="168"/>
      <c r="CH1479" s="168"/>
      <c r="CI1479" s="168"/>
      <c r="CJ1479" s="168"/>
      <c r="CK1479" s="168"/>
      <c r="CL1479" s="168"/>
      <c r="CM1479" s="168"/>
      <c r="CN1479" s="168"/>
      <c r="CO1479" s="168"/>
      <c r="CP1479" s="168"/>
      <c r="CQ1479" s="168"/>
      <c r="CR1479" s="168"/>
      <c r="CS1479" s="168"/>
      <c r="CT1479" s="168"/>
      <c r="CU1479" s="168"/>
      <c r="CV1479" s="168"/>
      <c r="CW1479" s="168"/>
      <c r="CX1479" s="168"/>
      <c r="CY1479" s="168"/>
      <c r="CZ1479" s="168"/>
      <c r="DA1479" s="168"/>
      <c r="DB1479" s="168"/>
      <c r="DC1479" s="168"/>
      <c r="DD1479" s="168"/>
      <c r="DE1479" s="168"/>
      <c r="DF1479" s="168"/>
      <c r="DG1479" s="168"/>
      <c r="DH1479" s="168"/>
      <c r="DI1479" s="168"/>
      <c r="DJ1479" s="168"/>
      <c r="DK1479" s="168"/>
      <c r="DL1479" s="168"/>
      <c r="DM1479" s="168"/>
      <c r="DN1479" s="168"/>
      <c r="DO1479" s="168"/>
      <c r="DP1479" s="168"/>
      <c r="DQ1479" s="168"/>
      <c r="DR1479" s="168"/>
      <c r="DS1479" s="168"/>
      <c r="DT1479" s="168"/>
      <c r="DU1479" s="168"/>
      <c r="DV1479" s="168"/>
      <c r="DW1479" s="168"/>
      <c r="DX1479" s="168"/>
      <c r="DY1479" s="168"/>
      <c r="DZ1479" s="168"/>
      <c r="EA1479" s="168"/>
      <c r="EB1479" s="168"/>
      <c r="EC1479" s="168"/>
      <c r="ED1479" s="168"/>
      <c r="EE1479" s="168"/>
      <c r="EF1479" s="168"/>
      <c r="EG1479" s="168"/>
      <c r="EH1479" s="168"/>
      <c r="EI1479" s="168"/>
      <c r="EJ1479" s="168"/>
      <c r="EK1479" s="168"/>
      <c r="EL1479" s="168"/>
      <c r="EM1479" s="168"/>
      <c r="EN1479" s="168"/>
      <c r="EO1479" s="168"/>
      <c r="EP1479" s="168"/>
      <c r="EQ1479" s="168"/>
      <c r="ER1479" s="168"/>
      <c r="ES1479" s="168"/>
      <c r="ET1479" s="168"/>
      <c r="EU1479" s="168"/>
      <c r="EV1479" s="168"/>
      <c r="EW1479" s="168"/>
      <c r="EX1479" s="168"/>
      <c r="EY1479" s="168"/>
      <c r="EZ1479" s="168"/>
      <c r="FA1479" s="168"/>
      <c r="FB1479" s="168"/>
      <c r="FC1479" s="168"/>
      <c r="FD1479" s="168"/>
      <c r="FE1479" s="168"/>
      <c r="FF1479" s="168"/>
      <c r="FG1479" s="168"/>
      <c r="FH1479" s="168"/>
      <c r="FI1479" s="168"/>
      <c r="FJ1479" s="168"/>
      <c r="FK1479" s="168"/>
      <c r="FL1479" s="168"/>
      <c r="FM1479" s="168"/>
      <c r="FN1479" s="168"/>
      <c r="FO1479" s="168"/>
      <c r="FP1479" s="168"/>
      <c r="FQ1479" s="168"/>
      <c r="FR1479" s="168"/>
      <c r="FS1479" s="168"/>
      <c r="FT1479" s="168"/>
      <c r="FU1479" s="168"/>
      <c r="FV1479" s="168"/>
      <c r="FW1479" s="168"/>
      <c r="FX1479" s="168"/>
      <c r="FY1479" s="168"/>
      <c r="FZ1479" s="168"/>
      <c r="GA1479" s="168"/>
      <c r="GB1479" s="168"/>
      <c r="GC1479" s="168"/>
      <c r="GD1479" s="168"/>
      <c r="GE1479" s="168"/>
      <c r="GF1479" s="168"/>
      <c r="GG1479" s="168"/>
      <c r="GH1479" s="168"/>
      <c r="GI1479" s="168"/>
      <c r="GJ1479" s="168"/>
      <c r="GK1479" s="168"/>
      <c r="GL1479" s="168"/>
      <c r="GM1479" s="168"/>
      <c r="GN1479" s="168"/>
      <c r="GO1479" s="168"/>
      <c r="GP1479" s="168"/>
      <c r="GQ1479" s="168"/>
      <c r="GR1479" s="168"/>
      <c r="GS1479" s="168"/>
      <c r="GT1479" s="168"/>
      <c r="GU1479" s="168"/>
      <c r="GV1479" s="168"/>
      <c r="GW1479" s="168"/>
      <c r="GX1479" s="168"/>
      <c r="GY1479" s="168"/>
      <c r="GZ1479" s="168"/>
      <c r="HA1479" s="168"/>
      <c r="HB1479" s="168"/>
      <c r="HC1479" s="168"/>
      <c r="HD1479" s="168"/>
      <c r="HE1479" s="168"/>
      <c r="HF1479" s="168"/>
      <c r="HG1479" s="168"/>
      <c r="HH1479" s="168"/>
      <c r="HI1479" s="168"/>
      <c r="HJ1479" s="168"/>
      <c r="HK1479" s="168"/>
      <c r="HL1479" s="168"/>
      <c r="HM1479" s="168"/>
      <c r="HN1479" s="168"/>
      <c r="HO1479" s="168"/>
      <c r="HP1479" s="168"/>
      <c r="HQ1479" s="168"/>
      <c r="HR1479" s="168"/>
      <c r="HS1479" s="168"/>
      <c r="HT1479" s="168"/>
      <c r="HU1479" s="168"/>
      <c r="HV1479" s="168"/>
      <c r="HW1479" s="168"/>
      <c r="HX1479" s="168"/>
      <c r="HY1479" s="168"/>
      <c r="HZ1479" s="168"/>
      <c r="IA1479" s="168"/>
      <c r="IB1479" s="168"/>
      <c r="IC1479" s="168"/>
      <c r="ID1479" s="168"/>
      <c r="IE1479" s="168"/>
      <c r="IF1479" s="168"/>
      <c r="IG1479" s="168"/>
      <c r="IH1479" s="168"/>
      <c r="II1479" s="168"/>
      <c r="IJ1479" s="168"/>
      <c r="IK1479" s="168"/>
      <c r="IL1479" s="168"/>
      <c r="IM1479" s="168"/>
      <c r="IN1479" s="168"/>
      <c r="IO1479" s="168"/>
      <c r="IP1479" s="168"/>
      <c r="IQ1479" s="168"/>
      <c r="IR1479" s="168"/>
      <c r="IS1479" s="168"/>
      <c r="IT1479" s="168"/>
      <c r="IU1479" s="168"/>
      <c r="IV1479" s="168"/>
      <c r="IW1479" s="168"/>
      <c r="IX1479" s="168"/>
      <c r="IY1479" s="168"/>
      <c r="IZ1479" s="168"/>
      <c r="JA1479" s="168"/>
      <c r="JB1479" s="168"/>
      <c r="JC1479" s="168"/>
      <c r="JD1479" s="168"/>
      <c r="JE1479" s="168"/>
      <c r="JF1479" s="168"/>
      <c r="JG1479" s="168"/>
      <c r="JH1479" s="168"/>
      <c r="JI1479" s="168"/>
      <c r="JJ1479" s="168"/>
      <c r="JK1479" s="168"/>
      <c r="JL1479" s="168"/>
      <c r="JM1479" s="168"/>
      <c r="JN1479" s="168"/>
      <c r="JO1479" s="168"/>
      <c r="JP1479" s="168"/>
      <c r="JQ1479" s="168"/>
      <c r="JR1479" s="168"/>
      <c r="JS1479" s="168"/>
      <c r="JT1479" s="168"/>
      <c r="JU1479" s="168"/>
      <c r="JV1479" s="168"/>
      <c r="JW1479" s="168"/>
      <c r="JX1479" s="168"/>
      <c r="JY1479" s="168"/>
      <c r="JZ1479" s="168"/>
      <c r="KA1479" s="168"/>
      <c r="KB1479" s="168"/>
      <c r="KC1479" s="168"/>
      <c r="KD1479" s="168"/>
      <c r="KE1479" s="168"/>
      <c r="KF1479" s="168"/>
      <c r="KG1479" s="168"/>
      <c r="KH1479" s="168"/>
      <c r="KI1479" s="168"/>
      <c r="KJ1479" s="168"/>
      <c r="KK1479" s="168"/>
      <c r="KL1479" s="168"/>
      <c r="KM1479" s="168"/>
      <c r="KN1479" s="168"/>
      <c r="KO1479" s="168"/>
      <c r="KP1479" s="168"/>
      <c r="KQ1479" s="168"/>
      <c r="KR1479" s="168"/>
      <c r="KS1479" s="168"/>
      <c r="KT1479" s="168"/>
      <c r="KU1479" s="168"/>
      <c r="KV1479" s="168"/>
      <c r="KW1479" s="168"/>
      <c r="KX1479" s="168"/>
      <c r="KY1479" s="168"/>
      <c r="KZ1479" s="168"/>
      <c r="LA1479" s="168"/>
      <c r="LB1479" s="168"/>
      <c r="LC1479" s="168"/>
      <c r="LD1479" s="168"/>
      <c r="LE1479" s="168"/>
      <c r="LF1479" s="168"/>
      <c r="LG1479" s="168"/>
      <c r="LH1479" s="168"/>
      <c r="LI1479" s="168"/>
      <c r="LJ1479" s="168"/>
      <c r="LK1479" s="168"/>
      <c r="LL1479" s="168"/>
      <c r="LM1479" s="168"/>
      <c r="LN1479" s="168"/>
      <c r="LO1479" s="168"/>
      <c r="LP1479" s="168"/>
      <c r="LQ1479" s="168"/>
      <c r="LR1479" s="168"/>
      <c r="LS1479" s="168"/>
      <c r="LT1479" s="168"/>
      <c r="LU1479" s="168"/>
      <c r="LV1479" s="168"/>
      <c r="LW1479" s="168"/>
      <c r="LX1479" s="168"/>
      <c r="LY1479" s="168"/>
      <c r="LZ1479" s="168"/>
      <c r="MA1479" s="168"/>
      <c r="MB1479" s="168"/>
      <c r="MC1479" s="168"/>
      <c r="MD1479" s="168"/>
      <c r="ME1479" s="168"/>
      <c r="MF1479" s="168"/>
      <c r="MG1479" s="168"/>
      <c r="MH1479" s="168"/>
      <c r="MI1479" s="168"/>
      <c r="MJ1479" s="168"/>
      <c r="MK1479" s="168"/>
      <c r="ML1479" s="168"/>
      <c r="MM1479" s="168"/>
      <c r="MN1479" s="168"/>
      <c r="MO1479" s="168"/>
      <c r="MP1479" s="168"/>
      <c r="MQ1479" s="168"/>
      <c r="MR1479" s="168"/>
      <c r="MS1479" s="168"/>
      <c r="MT1479" s="168"/>
      <c r="MU1479" s="168"/>
      <c r="MV1479" s="168"/>
      <c r="MW1479" s="168"/>
      <c r="MX1479" s="168"/>
      <c r="MY1479" s="168"/>
      <c r="MZ1479" s="168"/>
      <c r="NA1479" s="168"/>
      <c r="NB1479" s="168"/>
      <c r="NC1479" s="168"/>
      <c r="ND1479" s="168"/>
      <c r="NE1479" s="168"/>
      <c r="NF1479" s="168"/>
      <c r="NG1479" s="168"/>
      <c r="NH1479" s="168"/>
      <c r="NI1479" s="168"/>
      <c r="NJ1479" s="168"/>
      <c r="NK1479" s="168"/>
      <c r="NL1479" s="168"/>
      <c r="NM1479" s="168"/>
      <c r="NN1479" s="168"/>
      <c r="NO1479" s="168"/>
      <c r="NP1479" s="168"/>
      <c r="NQ1479" s="168"/>
      <c r="NR1479" s="168"/>
      <c r="NS1479" s="168"/>
      <c r="NT1479" s="168"/>
      <c r="NU1479" s="168"/>
      <c r="NV1479" s="168"/>
      <c r="NW1479" s="168"/>
      <c r="NX1479" s="168"/>
      <c r="NY1479" s="168"/>
      <c r="NZ1479" s="168"/>
      <c r="OA1479" s="168"/>
      <c r="OB1479" s="168"/>
      <c r="OC1479" s="168"/>
      <c r="OD1479" s="168"/>
      <c r="OE1479" s="168"/>
      <c r="OF1479" s="168"/>
      <c r="OG1479" s="168"/>
      <c r="OH1479" s="168"/>
      <c r="OI1479" s="168"/>
      <c r="OJ1479" s="168"/>
      <c r="OK1479" s="168"/>
      <c r="OL1479" s="168"/>
      <c r="OM1479" s="168"/>
      <c r="ON1479" s="168"/>
      <c r="OO1479" s="168"/>
      <c r="OP1479" s="168"/>
      <c r="OQ1479" s="168"/>
      <c r="OR1479" s="168"/>
      <c r="OS1479" s="168"/>
      <c r="OT1479" s="168"/>
      <c r="OU1479" s="168"/>
      <c r="OV1479" s="168"/>
      <c r="OW1479" s="168"/>
      <c r="OX1479" s="168"/>
      <c r="OY1479" s="168"/>
      <c r="OZ1479" s="168"/>
      <c r="PA1479" s="168"/>
      <c r="PB1479" s="168"/>
      <c r="PC1479" s="168"/>
      <c r="PD1479" s="168"/>
      <c r="PE1479" s="168"/>
      <c r="PF1479" s="168"/>
      <c r="PG1479" s="168"/>
      <c r="PH1479" s="168"/>
      <c r="PI1479" s="168"/>
      <c r="PJ1479" s="168"/>
      <c r="PK1479" s="168"/>
      <c r="PL1479" s="168"/>
      <c r="PM1479" s="168"/>
      <c r="PN1479" s="168"/>
      <c r="PO1479" s="168"/>
      <c r="PP1479" s="168"/>
      <c r="PQ1479" s="168"/>
      <c r="PR1479" s="168"/>
      <c r="PS1479" s="168"/>
      <c r="PT1479" s="168"/>
      <c r="PU1479" s="168"/>
      <c r="PV1479" s="168"/>
      <c r="PW1479" s="168"/>
      <c r="PX1479" s="168"/>
      <c r="PY1479" s="168"/>
      <c r="PZ1479" s="168"/>
      <c r="QA1479" s="168"/>
      <c r="QB1479" s="168"/>
      <c r="QC1479" s="168"/>
      <c r="QD1479" s="168"/>
      <c r="QE1479" s="168"/>
      <c r="QF1479" s="168"/>
      <c r="QG1479" s="168"/>
      <c r="QH1479" s="168"/>
      <c r="QI1479" s="168"/>
      <c r="QJ1479" s="168"/>
      <c r="QK1479" s="168"/>
      <c r="QL1479" s="168"/>
      <c r="QM1479" s="168"/>
      <c r="QN1479" s="168"/>
      <c r="QO1479" s="168"/>
      <c r="QP1479" s="168"/>
      <c r="QQ1479" s="168"/>
      <c r="QR1479" s="168"/>
      <c r="QS1479" s="168"/>
      <c r="QT1479" s="168"/>
      <c r="QU1479" s="168"/>
      <c r="QV1479" s="168"/>
      <c r="QW1479" s="168"/>
      <c r="QX1479" s="168"/>
      <c r="QY1479" s="168"/>
      <c r="QZ1479" s="168"/>
      <c r="RA1479" s="168"/>
      <c r="RB1479" s="168"/>
      <c r="RC1479" s="168"/>
      <c r="RD1479" s="168"/>
      <c r="RE1479" s="168"/>
      <c r="RF1479" s="168"/>
      <c r="RG1479" s="168"/>
      <c r="RH1479" s="168"/>
      <c r="RI1479" s="168"/>
      <c r="RJ1479" s="168"/>
      <c r="RK1479" s="168"/>
      <c r="RL1479" s="168"/>
      <c r="RM1479" s="168"/>
      <c r="RN1479" s="168"/>
      <c r="RO1479" s="168"/>
      <c r="RP1479" s="168"/>
      <c r="RQ1479" s="168"/>
      <c r="RR1479" s="168"/>
      <c r="RS1479" s="168"/>
      <c r="RT1479" s="168"/>
      <c r="RU1479" s="168"/>
      <c r="RV1479" s="168"/>
      <c r="RW1479" s="168"/>
      <c r="RX1479" s="168"/>
      <c r="RY1479" s="168"/>
      <c r="RZ1479" s="168"/>
      <c r="SA1479" s="168"/>
      <c r="SB1479" s="168"/>
      <c r="SC1479" s="168"/>
      <c r="SD1479" s="168"/>
      <c r="SE1479" s="168"/>
      <c r="SF1479" s="168"/>
      <c r="SG1479" s="168"/>
      <c r="SH1479" s="168"/>
      <c r="SI1479" s="168"/>
      <c r="SJ1479" s="168"/>
      <c r="SK1479" s="168"/>
      <c r="SL1479" s="168"/>
      <c r="SM1479" s="168"/>
      <c r="SN1479" s="168"/>
      <c r="SO1479" s="168"/>
      <c r="SP1479" s="168"/>
      <c r="SQ1479" s="168"/>
      <c r="SR1479" s="168"/>
      <c r="SS1479" s="168"/>
      <c r="ST1479" s="168"/>
      <c r="SU1479" s="168"/>
      <c r="SV1479" s="168"/>
      <c r="SW1479" s="168"/>
      <c r="SX1479" s="168"/>
      <c r="SY1479" s="168"/>
      <c r="SZ1479" s="168"/>
      <c r="TA1479" s="168"/>
      <c r="TB1479" s="168"/>
      <c r="TC1479" s="168"/>
      <c r="TD1479" s="168"/>
      <c r="TE1479" s="168"/>
      <c r="TF1479" s="168"/>
      <c r="TG1479" s="168"/>
      <c r="TH1479" s="168"/>
      <c r="TI1479" s="168"/>
      <c r="TJ1479" s="168"/>
      <c r="TK1479" s="168"/>
      <c r="TL1479" s="168"/>
      <c r="TM1479" s="168"/>
      <c r="TN1479" s="168"/>
      <c r="TO1479" s="168"/>
      <c r="TP1479" s="168"/>
      <c r="TQ1479" s="168"/>
      <c r="TR1479" s="168"/>
      <c r="TS1479" s="168"/>
      <c r="TT1479" s="168"/>
      <c r="TU1479" s="168"/>
      <c r="TV1479" s="168"/>
      <c r="TW1479" s="168"/>
      <c r="TX1479" s="168"/>
      <c r="TY1479" s="168"/>
      <c r="TZ1479" s="168"/>
      <c r="UA1479" s="168"/>
      <c r="UB1479" s="168"/>
      <c r="UC1479" s="168"/>
      <c r="UD1479" s="168"/>
      <c r="UE1479" s="168"/>
      <c r="UF1479" s="168"/>
      <c r="UG1479" s="168"/>
      <c r="UH1479" s="168"/>
      <c r="UI1479" s="168"/>
      <c r="UJ1479" s="168"/>
      <c r="UK1479" s="168"/>
      <c r="UL1479" s="168"/>
      <c r="UM1479" s="168"/>
      <c r="UN1479" s="168"/>
      <c r="UO1479" s="168"/>
      <c r="UP1479" s="168"/>
      <c r="UQ1479" s="168"/>
      <c r="UR1479" s="168"/>
      <c r="US1479" s="168"/>
      <c r="UT1479" s="168"/>
      <c r="UU1479" s="168"/>
      <c r="UV1479" s="168"/>
      <c r="UW1479" s="168"/>
      <c r="UX1479" s="168"/>
      <c r="UY1479" s="168"/>
      <c r="UZ1479" s="168"/>
      <c r="VA1479" s="168"/>
      <c r="VB1479" s="168"/>
      <c r="VC1479" s="168"/>
      <c r="VD1479" s="168"/>
      <c r="VE1479" s="168"/>
      <c r="VF1479" s="168"/>
      <c r="VG1479" s="168"/>
      <c r="VH1479" s="168"/>
      <c r="VI1479" s="168"/>
      <c r="VJ1479" s="168"/>
      <c r="VK1479" s="168"/>
      <c r="VL1479" s="168"/>
      <c r="VM1479" s="168"/>
      <c r="VN1479" s="168"/>
      <c r="VO1479" s="168"/>
      <c r="VP1479" s="168"/>
      <c r="VQ1479" s="168"/>
      <c r="VR1479" s="168"/>
      <c r="VS1479" s="168"/>
      <c r="VT1479" s="168"/>
      <c r="VU1479" s="168"/>
      <c r="VV1479" s="168"/>
      <c r="VW1479" s="168"/>
      <c r="VX1479" s="168"/>
      <c r="VY1479" s="168"/>
      <c r="VZ1479" s="168"/>
      <c r="WA1479" s="168"/>
      <c r="WB1479" s="168"/>
      <c r="WC1479" s="168"/>
      <c r="WD1479" s="168"/>
      <c r="WE1479" s="168"/>
      <c r="WF1479" s="168"/>
      <c r="WG1479" s="168"/>
      <c r="WH1479" s="168"/>
      <c r="WI1479" s="168"/>
      <c r="WJ1479" s="168"/>
      <c r="WK1479" s="168"/>
      <c r="WL1479" s="168"/>
      <c r="WM1479" s="168"/>
      <c r="WN1479" s="168"/>
      <c r="WO1479" s="168"/>
      <c r="WP1479" s="168"/>
      <c r="WQ1479" s="168"/>
      <c r="WR1479" s="168"/>
      <c r="WS1479" s="168"/>
      <c r="WT1479" s="168"/>
      <c r="WU1479" s="168"/>
      <c r="WV1479" s="168"/>
      <c r="WW1479" s="168"/>
      <c r="WX1479" s="168"/>
      <c r="WY1479" s="168"/>
      <c r="WZ1479" s="168"/>
      <c r="XA1479" s="168"/>
      <c r="XB1479" s="168"/>
      <c r="XC1479" s="168"/>
      <c r="XD1479" s="168"/>
      <c r="XE1479" s="168"/>
      <c r="XF1479" s="168"/>
      <c r="XG1479" s="168"/>
      <c r="XH1479" s="168"/>
      <c r="XI1479" s="168"/>
      <c r="XJ1479" s="168"/>
      <c r="XK1479" s="168"/>
      <c r="XL1479" s="168"/>
      <c r="XM1479" s="168"/>
      <c r="XN1479" s="168"/>
      <c r="XO1479" s="168"/>
      <c r="XP1479" s="168"/>
      <c r="XQ1479" s="168"/>
      <c r="XR1479" s="168"/>
      <c r="XS1479" s="168"/>
      <c r="XT1479" s="168"/>
      <c r="XU1479" s="168"/>
      <c r="XV1479" s="168"/>
      <c r="XW1479" s="168"/>
      <c r="XX1479" s="168"/>
      <c r="XY1479" s="168"/>
      <c r="XZ1479" s="168"/>
      <c r="YA1479" s="168"/>
      <c r="YB1479" s="168"/>
      <c r="YC1479" s="168"/>
      <c r="YD1479" s="168"/>
      <c r="YE1479" s="168"/>
      <c r="YF1479" s="168"/>
      <c r="YG1479" s="168"/>
      <c r="YH1479" s="168"/>
      <c r="YI1479" s="168"/>
      <c r="YJ1479" s="168"/>
      <c r="YK1479" s="168"/>
      <c r="YL1479" s="168"/>
      <c r="YM1479" s="168"/>
      <c r="YN1479" s="168"/>
      <c r="YO1479" s="168"/>
      <c r="YP1479" s="168"/>
      <c r="YQ1479" s="168"/>
      <c r="YR1479" s="168"/>
      <c r="YS1479" s="168"/>
      <c r="YT1479" s="168"/>
      <c r="YU1479" s="168"/>
      <c r="YV1479" s="168"/>
      <c r="YW1479" s="168"/>
      <c r="YX1479" s="168"/>
      <c r="YY1479" s="168"/>
      <c r="YZ1479" s="168"/>
      <c r="ZA1479" s="168"/>
      <c r="ZB1479" s="168"/>
      <c r="ZC1479" s="168"/>
      <c r="ZD1479" s="168"/>
      <c r="ZE1479" s="168"/>
      <c r="ZF1479" s="168"/>
      <c r="ZG1479" s="168"/>
      <c r="ZH1479" s="168"/>
      <c r="ZI1479" s="168"/>
      <c r="ZJ1479" s="168"/>
      <c r="ZK1479" s="168"/>
      <c r="ZL1479" s="168"/>
      <c r="ZM1479" s="168"/>
      <c r="ZN1479" s="168"/>
      <c r="ZO1479" s="168"/>
      <c r="ZP1479" s="168"/>
      <c r="ZQ1479" s="168"/>
      <c r="ZR1479" s="168"/>
      <c r="ZS1479" s="168"/>
      <c r="ZT1479" s="168"/>
      <c r="ZU1479" s="168"/>
      <c r="ZV1479" s="168"/>
      <c r="ZW1479" s="168"/>
      <c r="ZX1479" s="168"/>
      <c r="ZY1479" s="168"/>
      <c r="ZZ1479" s="168"/>
      <c r="AAA1479" s="168"/>
      <c r="AAB1479" s="168"/>
      <c r="AAC1479" s="168"/>
      <c r="AAD1479" s="168"/>
      <c r="AAE1479" s="168"/>
      <c r="AAF1479" s="168"/>
      <c r="AAG1479" s="168"/>
      <c r="AAH1479" s="168"/>
      <c r="AAI1479" s="168"/>
      <c r="AAJ1479" s="168"/>
      <c r="AAK1479" s="168"/>
      <c r="AAL1479" s="168"/>
      <c r="AAM1479" s="168"/>
      <c r="AAN1479" s="168"/>
      <c r="AAO1479" s="168"/>
      <c r="AAP1479" s="168"/>
      <c r="AAQ1479" s="168"/>
      <c r="AAR1479" s="168"/>
      <c r="AAS1479" s="168"/>
      <c r="AAT1479" s="168"/>
      <c r="AAU1479" s="168"/>
      <c r="AAV1479" s="168"/>
      <c r="AAW1479" s="168"/>
      <c r="AAX1479" s="168"/>
      <c r="AAY1479" s="168"/>
      <c r="AAZ1479" s="168"/>
      <c r="ABA1479" s="168"/>
      <c r="ABB1479" s="168"/>
      <c r="ABC1479" s="168"/>
      <c r="ABD1479" s="168"/>
      <c r="ABE1479" s="168"/>
      <c r="ABF1479" s="168"/>
      <c r="ABG1479" s="168"/>
      <c r="ABH1479" s="168"/>
      <c r="ABI1479" s="168"/>
      <c r="ABJ1479" s="168"/>
      <c r="ABK1479" s="168"/>
      <c r="ABL1479" s="168"/>
      <c r="ABM1479" s="168"/>
      <c r="ABN1479" s="168"/>
      <c r="ABO1479" s="168"/>
      <c r="ABP1479" s="168"/>
      <c r="ABQ1479" s="168"/>
      <c r="ABR1479" s="168"/>
      <c r="ABS1479" s="168"/>
      <c r="ABT1479" s="168"/>
      <c r="ABU1479" s="168"/>
      <c r="ABV1479" s="168"/>
      <c r="ABW1479" s="168"/>
      <c r="ABX1479" s="168"/>
      <c r="ABY1479" s="168"/>
      <c r="ABZ1479" s="168"/>
      <c r="ACA1479" s="168"/>
      <c r="ACB1479" s="168"/>
      <c r="ACC1479" s="168"/>
      <c r="ACD1479" s="168"/>
      <c r="ACE1479" s="168"/>
      <c r="ACF1479" s="168"/>
      <c r="ACG1479" s="168"/>
      <c r="ACH1479" s="168"/>
      <c r="ACI1479" s="168"/>
      <c r="ACJ1479" s="168"/>
      <c r="ACK1479" s="168"/>
      <c r="ACL1479" s="168"/>
      <c r="ACM1479" s="168"/>
      <c r="ACN1479" s="168"/>
      <c r="ACO1479" s="168"/>
      <c r="ACP1479" s="168"/>
      <c r="ACQ1479" s="168"/>
      <c r="ACR1479" s="168"/>
      <c r="ACS1479" s="168"/>
      <c r="ACT1479" s="168"/>
      <c r="ACU1479" s="168"/>
      <c r="ACV1479" s="168"/>
      <c r="ACW1479" s="168"/>
      <c r="ACX1479" s="168"/>
      <c r="ACY1479" s="168"/>
      <c r="ACZ1479" s="168"/>
      <c r="ADA1479" s="168"/>
      <c r="ADB1479" s="168"/>
      <c r="ADC1479" s="168"/>
      <c r="ADD1479" s="168"/>
      <c r="ADE1479" s="168"/>
      <c r="ADF1479" s="168"/>
      <c r="ADG1479" s="168"/>
      <c r="ADH1479" s="168"/>
      <c r="ADI1479" s="168"/>
      <c r="ADJ1479" s="168"/>
      <c r="ADK1479" s="168"/>
      <c r="ADL1479" s="168"/>
      <c r="ADM1479" s="168"/>
      <c r="ADN1479" s="168"/>
      <c r="ADO1479" s="168"/>
      <c r="ADP1479" s="168"/>
      <c r="ADQ1479" s="168"/>
      <c r="ADR1479" s="168"/>
      <c r="ADS1479" s="168"/>
      <c r="ADT1479" s="168"/>
      <c r="ADU1479" s="168"/>
      <c r="ADV1479" s="168"/>
      <c r="ADW1479" s="168"/>
      <c r="ADX1479" s="168"/>
      <c r="ADY1479" s="168"/>
      <c r="ADZ1479" s="168"/>
      <c r="AEA1479" s="168"/>
      <c r="AEB1479" s="168"/>
      <c r="AEC1479" s="168"/>
      <c r="AED1479" s="168"/>
      <c r="AEE1479" s="168"/>
      <c r="AEF1479" s="168"/>
      <c r="AEG1479" s="168"/>
      <c r="AEH1479" s="168"/>
      <c r="AEI1479" s="168"/>
      <c r="AEJ1479" s="168"/>
      <c r="AEK1479" s="168"/>
      <c r="AEL1479" s="168"/>
      <c r="AEM1479" s="168"/>
      <c r="AEN1479" s="168"/>
      <c r="AEO1479" s="168"/>
      <c r="AEP1479" s="168"/>
      <c r="AEQ1479" s="168"/>
      <c r="AER1479" s="168"/>
      <c r="AES1479" s="168"/>
      <c r="AET1479" s="168"/>
      <c r="AEU1479" s="168"/>
      <c r="AEV1479" s="168"/>
      <c r="AEW1479" s="168"/>
      <c r="AEX1479" s="168"/>
      <c r="AEY1479" s="168"/>
      <c r="AEZ1479" s="168"/>
      <c r="AFA1479" s="168"/>
      <c r="AFB1479" s="168"/>
      <c r="AFC1479" s="168"/>
      <c r="AFD1479" s="168"/>
      <c r="AFE1479" s="168"/>
      <c r="AFF1479" s="168"/>
      <c r="AFG1479" s="168"/>
      <c r="AFH1479" s="168"/>
      <c r="AFI1479" s="168"/>
      <c r="AFJ1479" s="168"/>
      <c r="AFK1479" s="168"/>
      <c r="AFL1479" s="168"/>
      <c r="AFM1479" s="168"/>
      <c r="AFN1479" s="168"/>
      <c r="AFO1479" s="168"/>
      <c r="AFP1479" s="168"/>
      <c r="AFQ1479" s="168"/>
      <c r="AFR1479" s="168"/>
      <c r="AFS1479" s="168"/>
      <c r="AFT1479" s="168"/>
      <c r="AFU1479" s="168"/>
      <c r="AFV1479" s="168"/>
      <c r="AFW1479" s="168"/>
      <c r="AFX1479" s="168"/>
      <c r="AFY1479" s="168"/>
      <c r="AFZ1479" s="168"/>
      <c r="AGA1479" s="168"/>
      <c r="AGB1479" s="168"/>
      <c r="AGC1479" s="168"/>
      <c r="AGD1479" s="168"/>
      <c r="AGE1479" s="168"/>
      <c r="AGF1479" s="168"/>
      <c r="AGG1479" s="168"/>
      <c r="AGH1479" s="168"/>
      <c r="AGI1479" s="168"/>
      <c r="AGJ1479" s="168"/>
      <c r="AGK1479" s="168"/>
      <c r="AGL1479" s="168"/>
      <c r="AGM1479" s="168"/>
      <c r="AGN1479" s="168"/>
      <c r="AGO1479" s="168"/>
      <c r="AGP1479" s="168"/>
      <c r="AGQ1479" s="168"/>
      <c r="AGR1479" s="168"/>
      <c r="AGS1479" s="168"/>
      <c r="AGT1479" s="168"/>
      <c r="AGU1479" s="168"/>
      <c r="AGV1479" s="168"/>
      <c r="AGW1479" s="168"/>
      <c r="AGX1479" s="168"/>
      <c r="AGY1479" s="168"/>
      <c r="AGZ1479" s="168"/>
      <c r="AHA1479" s="168"/>
      <c r="AHB1479" s="168"/>
      <c r="AHC1479" s="168"/>
      <c r="AHD1479" s="168"/>
      <c r="AHE1479" s="168"/>
      <c r="AHF1479" s="168"/>
      <c r="AHG1479" s="168"/>
      <c r="AHH1479" s="168"/>
      <c r="AHI1479" s="168"/>
      <c r="AHJ1479" s="168"/>
      <c r="AHK1479" s="168"/>
      <c r="AHL1479" s="168"/>
      <c r="AHM1479" s="168"/>
      <c r="AHN1479" s="168"/>
      <c r="AHO1479" s="168"/>
      <c r="AHP1479" s="168"/>
      <c r="AHQ1479" s="168"/>
      <c r="AHR1479" s="168"/>
      <c r="AHS1479" s="168"/>
      <c r="AHT1479" s="168"/>
      <c r="AHU1479" s="168"/>
      <c r="AHV1479" s="168"/>
      <c r="AHW1479" s="168"/>
      <c r="AHX1479" s="168"/>
      <c r="AHY1479" s="168"/>
      <c r="AHZ1479" s="168"/>
      <c r="AIA1479" s="168"/>
      <c r="AIB1479" s="168"/>
      <c r="AIC1479" s="168"/>
      <c r="AID1479" s="168"/>
      <c r="AIE1479" s="168"/>
      <c r="AIF1479" s="168"/>
      <c r="AIG1479" s="168"/>
      <c r="AIH1479" s="168"/>
      <c r="AII1479" s="168"/>
      <c r="AIJ1479" s="168"/>
      <c r="AIK1479" s="168"/>
      <c r="AIL1479" s="168"/>
      <c r="AIM1479" s="168"/>
      <c r="AIN1479" s="168"/>
      <c r="AIO1479" s="168"/>
      <c r="AIP1479" s="168"/>
      <c r="AIQ1479" s="168"/>
      <c r="AIR1479" s="168"/>
      <c r="AIS1479" s="168"/>
      <c r="AIT1479" s="168"/>
      <c r="AIU1479" s="168"/>
      <c r="AIV1479" s="168"/>
      <c r="AIW1479" s="168"/>
      <c r="AIX1479" s="168"/>
      <c r="AIY1479" s="168"/>
      <c r="AIZ1479" s="168"/>
      <c r="AJA1479" s="168"/>
      <c r="AJB1479" s="168"/>
      <c r="AJC1479" s="168"/>
      <c r="AJD1479" s="168"/>
      <c r="AJE1479" s="168"/>
      <c r="AJF1479" s="168"/>
      <c r="AJG1479" s="168"/>
      <c r="AJH1479" s="168"/>
      <c r="AJI1479" s="168"/>
      <c r="AJJ1479" s="168"/>
      <c r="AJK1479" s="168"/>
      <c r="AJL1479" s="168"/>
    </row>
    <row r="1480" spans="1:948" s="33" customFormat="1" ht="10.5" x14ac:dyDescent="0.15">
      <c r="A1480" s="169" t="s">
        <v>250</v>
      </c>
      <c r="B1480" s="191" t="s">
        <v>2211</v>
      </c>
      <c r="C1480" s="191" t="s">
        <v>30</v>
      </c>
      <c r="D1480" s="191" t="s">
        <v>336</v>
      </c>
      <c r="E1480" s="191" t="s">
        <v>3795</v>
      </c>
      <c r="F1480" s="191">
        <v>7509</v>
      </c>
      <c r="G1480" s="301">
        <v>43024</v>
      </c>
      <c r="H1480" s="191" t="s">
        <v>3796</v>
      </c>
      <c r="I1480" s="191" t="s">
        <v>3797</v>
      </c>
      <c r="J1480" s="191" t="s">
        <v>3802</v>
      </c>
      <c r="K1480" s="191"/>
      <c r="L1480" s="355">
        <v>64999.880799999992</v>
      </c>
      <c r="M1480" s="168"/>
      <c r="N1480" s="168"/>
      <c r="O1480" s="168"/>
      <c r="P1480" s="168"/>
      <c r="Q1480" s="168"/>
      <c r="R1480" s="168"/>
      <c r="S1480" s="168"/>
      <c r="T1480" s="168"/>
      <c r="U1480" s="168"/>
      <c r="V1480" s="168"/>
      <c r="W1480" s="168"/>
      <c r="X1480" s="168"/>
      <c r="Y1480" s="168"/>
      <c r="Z1480" s="168"/>
      <c r="AA1480" s="168"/>
      <c r="AB1480" s="168"/>
      <c r="AC1480" s="168"/>
      <c r="AD1480" s="168"/>
      <c r="AE1480" s="168"/>
      <c r="AF1480" s="168"/>
      <c r="AG1480" s="168"/>
      <c r="AH1480" s="168"/>
      <c r="AI1480" s="168"/>
      <c r="AJ1480" s="168"/>
      <c r="AK1480" s="168"/>
      <c r="AL1480" s="168"/>
      <c r="AM1480" s="168"/>
      <c r="AN1480" s="168"/>
      <c r="AO1480" s="168"/>
      <c r="AP1480" s="168"/>
      <c r="AQ1480" s="168"/>
      <c r="AR1480" s="168"/>
      <c r="AS1480" s="168"/>
      <c r="AT1480" s="168"/>
      <c r="AU1480" s="168"/>
      <c r="AV1480" s="168"/>
      <c r="AW1480" s="168"/>
      <c r="AX1480" s="168"/>
      <c r="AY1480" s="168"/>
      <c r="AZ1480" s="168"/>
      <c r="BA1480" s="168"/>
      <c r="BB1480" s="168"/>
      <c r="BC1480" s="168"/>
      <c r="BD1480" s="168"/>
      <c r="BE1480" s="168"/>
      <c r="BF1480" s="168"/>
      <c r="BG1480" s="168"/>
      <c r="BH1480" s="168"/>
      <c r="BI1480" s="168"/>
      <c r="BJ1480" s="168"/>
      <c r="BK1480" s="168"/>
      <c r="BL1480" s="168"/>
      <c r="BM1480" s="168"/>
      <c r="BN1480" s="168"/>
      <c r="BO1480" s="168"/>
      <c r="BP1480" s="168"/>
      <c r="BQ1480" s="168"/>
      <c r="BR1480" s="168"/>
      <c r="BS1480" s="168"/>
      <c r="BT1480" s="168"/>
      <c r="BU1480" s="168"/>
      <c r="BV1480" s="168"/>
      <c r="BW1480" s="168"/>
      <c r="BX1480" s="168"/>
      <c r="BY1480" s="168"/>
      <c r="BZ1480" s="168"/>
      <c r="CA1480" s="168"/>
      <c r="CB1480" s="168"/>
      <c r="CC1480" s="168"/>
      <c r="CD1480" s="168"/>
      <c r="CE1480" s="168"/>
      <c r="CF1480" s="168"/>
      <c r="CG1480" s="168"/>
      <c r="CH1480" s="168"/>
      <c r="CI1480" s="168"/>
      <c r="CJ1480" s="168"/>
      <c r="CK1480" s="168"/>
      <c r="CL1480" s="168"/>
      <c r="CM1480" s="168"/>
      <c r="CN1480" s="168"/>
      <c r="CO1480" s="168"/>
      <c r="CP1480" s="168"/>
      <c r="CQ1480" s="168"/>
      <c r="CR1480" s="168"/>
      <c r="CS1480" s="168"/>
      <c r="CT1480" s="168"/>
      <c r="CU1480" s="168"/>
      <c r="CV1480" s="168"/>
      <c r="CW1480" s="168"/>
      <c r="CX1480" s="168"/>
      <c r="CY1480" s="168"/>
      <c r="CZ1480" s="168"/>
      <c r="DA1480" s="168"/>
      <c r="DB1480" s="168"/>
      <c r="DC1480" s="168"/>
      <c r="DD1480" s="168"/>
      <c r="DE1480" s="168"/>
      <c r="DF1480" s="168"/>
      <c r="DG1480" s="168"/>
      <c r="DH1480" s="168"/>
      <c r="DI1480" s="168"/>
      <c r="DJ1480" s="168"/>
      <c r="DK1480" s="168"/>
      <c r="DL1480" s="168"/>
      <c r="DM1480" s="168"/>
      <c r="DN1480" s="168"/>
      <c r="DO1480" s="168"/>
      <c r="DP1480" s="168"/>
      <c r="DQ1480" s="168"/>
      <c r="DR1480" s="168"/>
      <c r="DS1480" s="168"/>
      <c r="DT1480" s="168"/>
      <c r="DU1480" s="168"/>
      <c r="DV1480" s="168"/>
      <c r="DW1480" s="168"/>
      <c r="DX1480" s="168"/>
      <c r="DY1480" s="168"/>
      <c r="DZ1480" s="168"/>
      <c r="EA1480" s="168"/>
      <c r="EB1480" s="168"/>
      <c r="EC1480" s="168"/>
      <c r="ED1480" s="168"/>
      <c r="EE1480" s="168"/>
      <c r="EF1480" s="168"/>
      <c r="EG1480" s="168"/>
      <c r="EH1480" s="168"/>
      <c r="EI1480" s="168"/>
      <c r="EJ1480" s="168"/>
      <c r="EK1480" s="168"/>
      <c r="EL1480" s="168"/>
      <c r="EM1480" s="168"/>
      <c r="EN1480" s="168"/>
      <c r="EO1480" s="168"/>
      <c r="EP1480" s="168"/>
      <c r="EQ1480" s="168"/>
      <c r="ER1480" s="168"/>
      <c r="ES1480" s="168"/>
      <c r="ET1480" s="168"/>
      <c r="EU1480" s="168"/>
      <c r="EV1480" s="168"/>
      <c r="EW1480" s="168"/>
      <c r="EX1480" s="168"/>
      <c r="EY1480" s="168"/>
      <c r="EZ1480" s="168"/>
      <c r="FA1480" s="168"/>
      <c r="FB1480" s="168"/>
      <c r="FC1480" s="168"/>
      <c r="FD1480" s="168"/>
      <c r="FE1480" s="168"/>
      <c r="FF1480" s="168"/>
      <c r="FG1480" s="168"/>
      <c r="FH1480" s="168"/>
      <c r="FI1480" s="168"/>
      <c r="FJ1480" s="168"/>
      <c r="FK1480" s="168"/>
      <c r="FL1480" s="168"/>
      <c r="FM1480" s="168"/>
      <c r="FN1480" s="168"/>
      <c r="FO1480" s="168"/>
      <c r="FP1480" s="168"/>
      <c r="FQ1480" s="168"/>
      <c r="FR1480" s="168"/>
      <c r="FS1480" s="168"/>
      <c r="FT1480" s="168"/>
      <c r="FU1480" s="168"/>
      <c r="FV1480" s="168"/>
      <c r="FW1480" s="168"/>
      <c r="FX1480" s="168"/>
      <c r="FY1480" s="168"/>
      <c r="FZ1480" s="168"/>
      <c r="GA1480" s="168"/>
      <c r="GB1480" s="168"/>
      <c r="GC1480" s="168"/>
      <c r="GD1480" s="168"/>
      <c r="GE1480" s="168"/>
      <c r="GF1480" s="168"/>
      <c r="GG1480" s="168"/>
      <c r="GH1480" s="168"/>
      <c r="GI1480" s="168"/>
      <c r="GJ1480" s="168"/>
      <c r="GK1480" s="168"/>
      <c r="GL1480" s="168"/>
      <c r="GM1480" s="168"/>
      <c r="GN1480" s="168"/>
      <c r="GO1480" s="168"/>
      <c r="GP1480" s="168"/>
      <c r="GQ1480" s="168"/>
      <c r="GR1480" s="168"/>
      <c r="GS1480" s="168"/>
      <c r="GT1480" s="168"/>
      <c r="GU1480" s="168"/>
      <c r="GV1480" s="168"/>
      <c r="GW1480" s="168"/>
      <c r="GX1480" s="168"/>
      <c r="GY1480" s="168"/>
      <c r="GZ1480" s="168"/>
      <c r="HA1480" s="168"/>
      <c r="HB1480" s="168"/>
      <c r="HC1480" s="168"/>
      <c r="HD1480" s="168"/>
      <c r="HE1480" s="168"/>
      <c r="HF1480" s="168"/>
      <c r="HG1480" s="168"/>
      <c r="HH1480" s="168"/>
      <c r="HI1480" s="168"/>
      <c r="HJ1480" s="168"/>
      <c r="HK1480" s="168"/>
      <c r="HL1480" s="168"/>
      <c r="HM1480" s="168"/>
      <c r="HN1480" s="168"/>
      <c r="HO1480" s="168"/>
      <c r="HP1480" s="168"/>
      <c r="HQ1480" s="168"/>
      <c r="HR1480" s="168"/>
      <c r="HS1480" s="168"/>
      <c r="HT1480" s="168"/>
      <c r="HU1480" s="168"/>
      <c r="HV1480" s="168"/>
      <c r="HW1480" s="168"/>
      <c r="HX1480" s="168"/>
      <c r="HY1480" s="168"/>
      <c r="HZ1480" s="168"/>
      <c r="IA1480" s="168"/>
      <c r="IB1480" s="168"/>
      <c r="IC1480" s="168"/>
      <c r="ID1480" s="168"/>
      <c r="IE1480" s="168"/>
      <c r="IF1480" s="168"/>
      <c r="IG1480" s="168"/>
      <c r="IH1480" s="168"/>
      <c r="II1480" s="168"/>
      <c r="IJ1480" s="168"/>
      <c r="IK1480" s="168"/>
      <c r="IL1480" s="168"/>
      <c r="IM1480" s="168"/>
      <c r="IN1480" s="168"/>
      <c r="IO1480" s="168"/>
      <c r="IP1480" s="168"/>
      <c r="IQ1480" s="168"/>
      <c r="IR1480" s="168"/>
      <c r="IS1480" s="168"/>
      <c r="IT1480" s="168"/>
      <c r="IU1480" s="168"/>
      <c r="IV1480" s="168"/>
      <c r="IW1480" s="168"/>
      <c r="IX1480" s="168"/>
      <c r="IY1480" s="168"/>
      <c r="IZ1480" s="168"/>
      <c r="JA1480" s="168"/>
      <c r="JB1480" s="168"/>
      <c r="JC1480" s="168"/>
      <c r="JD1480" s="168"/>
      <c r="JE1480" s="168"/>
      <c r="JF1480" s="168"/>
      <c r="JG1480" s="168"/>
      <c r="JH1480" s="168"/>
      <c r="JI1480" s="168"/>
      <c r="JJ1480" s="168"/>
      <c r="JK1480" s="168"/>
      <c r="JL1480" s="168"/>
      <c r="JM1480" s="168"/>
      <c r="JN1480" s="168"/>
      <c r="JO1480" s="168"/>
      <c r="JP1480" s="168"/>
      <c r="JQ1480" s="168"/>
      <c r="JR1480" s="168"/>
      <c r="JS1480" s="168"/>
      <c r="JT1480" s="168"/>
      <c r="JU1480" s="168"/>
      <c r="JV1480" s="168"/>
      <c r="JW1480" s="168"/>
      <c r="JX1480" s="168"/>
      <c r="JY1480" s="168"/>
      <c r="JZ1480" s="168"/>
      <c r="KA1480" s="168"/>
      <c r="KB1480" s="168"/>
      <c r="KC1480" s="168"/>
      <c r="KD1480" s="168"/>
      <c r="KE1480" s="168"/>
      <c r="KF1480" s="168"/>
      <c r="KG1480" s="168"/>
      <c r="KH1480" s="168"/>
      <c r="KI1480" s="168"/>
      <c r="KJ1480" s="168"/>
      <c r="KK1480" s="168"/>
      <c r="KL1480" s="168"/>
      <c r="KM1480" s="168"/>
      <c r="KN1480" s="168"/>
      <c r="KO1480" s="168"/>
      <c r="KP1480" s="168"/>
      <c r="KQ1480" s="168"/>
      <c r="KR1480" s="168"/>
      <c r="KS1480" s="168"/>
      <c r="KT1480" s="168"/>
      <c r="KU1480" s="168"/>
      <c r="KV1480" s="168"/>
      <c r="KW1480" s="168"/>
      <c r="KX1480" s="168"/>
      <c r="KY1480" s="168"/>
      <c r="KZ1480" s="168"/>
      <c r="LA1480" s="168"/>
      <c r="LB1480" s="168"/>
      <c r="LC1480" s="168"/>
      <c r="LD1480" s="168"/>
      <c r="LE1480" s="168"/>
      <c r="LF1480" s="168"/>
      <c r="LG1480" s="168"/>
      <c r="LH1480" s="168"/>
      <c r="LI1480" s="168"/>
      <c r="LJ1480" s="168"/>
      <c r="LK1480" s="168"/>
      <c r="LL1480" s="168"/>
      <c r="LM1480" s="168"/>
      <c r="LN1480" s="168"/>
      <c r="LO1480" s="168"/>
      <c r="LP1480" s="168"/>
      <c r="LQ1480" s="168"/>
      <c r="LR1480" s="168"/>
      <c r="LS1480" s="168"/>
      <c r="LT1480" s="168"/>
      <c r="LU1480" s="168"/>
      <c r="LV1480" s="168"/>
      <c r="LW1480" s="168"/>
      <c r="LX1480" s="168"/>
      <c r="LY1480" s="168"/>
      <c r="LZ1480" s="168"/>
      <c r="MA1480" s="168"/>
      <c r="MB1480" s="168"/>
      <c r="MC1480" s="168"/>
      <c r="MD1480" s="168"/>
      <c r="ME1480" s="168"/>
      <c r="MF1480" s="168"/>
      <c r="MG1480" s="168"/>
      <c r="MH1480" s="168"/>
      <c r="MI1480" s="168"/>
      <c r="MJ1480" s="168"/>
      <c r="MK1480" s="168"/>
      <c r="ML1480" s="168"/>
      <c r="MM1480" s="168"/>
      <c r="MN1480" s="168"/>
      <c r="MO1480" s="168"/>
      <c r="MP1480" s="168"/>
      <c r="MQ1480" s="168"/>
      <c r="MR1480" s="168"/>
      <c r="MS1480" s="168"/>
      <c r="MT1480" s="168"/>
      <c r="MU1480" s="168"/>
      <c r="MV1480" s="168"/>
      <c r="MW1480" s="168"/>
      <c r="MX1480" s="168"/>
      <c r="MY1480" s="168"/>
      <c r="MZ1480" s="168"/>
      <c r="NA1480" s="168"/>
      <c r="NB1480" s="168"/>
      <c r="NC1480" s="168"/>
      <c r="ND1480" s="168"/>
      <c r="NE1480" s="168"/>
      <c r="NF1480" s="168"/>
      <c r="NG1480" s="168"/>
      <c r="NH1480" s="168"/>
      <c r="NI1480" s="168"/>
      <c r="NJ1480" s="168"/>
      <c r="NK1480" s="168"/>
      <c r="NL1480" s="168"/>
      <c r="NM1480" s="168"/>
      <c r="NN1480" s="168"/>
      <c r="NO1480" s="168"/>
      <c r="NP1480" s="168"/>
      <c r="NQ1480" s="168"/>
      <c r="NR1480" s="168"/>
      <c r="NS1480" s="168"/>
      <c r="NT1480" s="168"/>
      <c r="NU1480" s="168"/>
      <c r="NV1480" s="168"/>
      <c r="NW1480" s="168"/>
      <c r="NX1480" s="168"/>
      <c r="NY1480" s="168"/>
      <c r="NZ1480" s="168"/>
      <c r="OA1480" s="168"/>
      <c r="OB1480" s="168"/>
      <c r="OC1480" s="168"/>
      <c r="OD1480" s="168"/>
      <c r="OE1480" s="168"/>
      <c r="OF1480" s="168"/>
      <c r="OG1480" s="168"/>
      <c r="OH1480" s="168"/>
      <c r="OI1480" s="168"/>
      <c r="OJ1480" s="168"/>
      <c r="OK1480" s="168"/>
      <c r="OL1480" s="168"/>
      <c r="OM1480" s="168"/>
      <c r="ON1480" s="168"/>
      <c r="OO1480" s="168"/>
      <c r="OP1480" s="168"/>
      <c r="OQ1480" s="168"/>
      <c r="OR1480" s="168"/>
      <c r="OS1480" s="168"/>
      <c r="OT1480" s="168"/>
      <c r="OU1480" s="168"/>
      <c r="OV1480" s="168"/>
      <c r="OW1480" s="168"/>
      <c r="OX1480" s="168"/>
      <c r="OY1480" s="168"/>
      <c r="OZ1480" s="168"/>
      <c r="PA1480" s="168"/>
      <c r="PB1480" s="168"/>
      <c r="PC1480" s="168"/>
      <c r="PD1480" s="168"/>
      <c r="PE1480" s="168"/>
      <c r="PF1480" s="168"/>
      <c r="PG1480" s="168"/>
      <c r="PH1480" s="168"/>
      <c r="PI1480" s="168"/>
      <c r="PJ1480" s="168"/>
      <c r="PK1480" s="168"/>
      <c r="PL1480" s="168"/>
      <c r="PM1480" s="168"/>
      <c r="PN1480" s="168"/>
      <c r="PO1480" s="168"/>
      <c r="PP1480" s="168"/>
      <c r="PQ1480" s="168"/>
      <c r="PR1480" s="168"/>
      <c r="PS1480" s="168"/>
      <c r="PT1480" s="168"/>
      <c r="PU1480" s="168"/>
      <c r="PV1480" s="168"/>
      <c r="PW1480" s="168"/>
      <c r="PX1480" s="168"/>
      <c r="PY1480" s="168"/>
      <c r="PZ1480" s="168"/>
      <c r="QA1480" s="168"/>
      <c r="QB1480" s="168"/>
      <c r="QC1480" s="168"/>
      <c r="QD1480" s="168"/>
      <c r="QE1480" s="168"/>
      <c r="QF1480" s="168"/>
      <c r="QG1480" s="168"/>
      <c r="QH1480" s="168"/>
      <c r="QI1480" s="168"/>
      <c r="QJ1480" s="168"/>
      <c r="QK1480" s="168"/>
      <c r="QL1480" s="168"/>
      <c r="QM1480" s="168"/>
      <c r="QN1480" s="168"/>
      <c r="QO1480" s="168"/>
      <c r="QP1480" s="168"/>
      <c r="QQ1480" s="168"/>
      <c r="QR1480" s="168"/>
      <c r="QS1480" s="168"/>
      <c r="QT1480" s="168"/>
      <c r="QU1480" s="168"/>
      <c r="QV1480" s="168"/>
      <c r="QW1480" s="168"/>
      <c r="QX1480" s="168"/>
      <c r="QY1480" s="168"/>
      <c r="QZ1480" s="168"/>
      <c r="RA1480" s="168"/>
      <c r="RB1480" s="168"/>
      <c r="RC1480" s="168"/>
      <c r="RD1480" s="168"/>
      <c r="RE1480" s="168"/>
      <c r="RF1480" s="168"/>
      <c r="RG1480" s="168"/>
      <c r="RH1480" s="168"/>
      <c r="RI1480" s="168"/>
      <c r="RJ1480" s="168"/>
      <c r="RK1480" s="168"/>
      <c r="RL1480" s="168"/>
      <c r="RM1480" s="168"/>
      <c r="RN1480" s="168"/>
      <c r="RO1480" s="168"/>
      <c r="RP1480" s="168"/>
      <c r="RQ1480" s="168"/>
      <c r="RR1480" s="168"/>
      <c r="RS1480" s="168"/>
      <c r="RT1480" s="168"/>
      <c r="RU1480" s="168"/>
      <c r="RV1480" s="168"/>
      <c r="RW1480" s="168"/>
      <c r="RX1480" s="168"/>
      <c r="RY1480" s="168"/>
      <c r="RZ1480" s="168"/>
      <c r="SA1480" s="168"/>
      <c r="SB1480" s="168"/>
      <c r="SC1480" s="168"/>
      <c r="SD1480" s="168"/>
      <c r="SE1480" s="168"/>
      <c r="SF1480" s="168"/>
      <c r="SG1480" s="168"/>
      <c r="SH1480" s="168"/>
      <c r="SI1480" s="168"/>
      <c r="SJ1480" s="168"/>
      <c r="SK1480" s="168"/>
      <c r="SL1480" s="168"/>
      <c r="SM1480" s="168"/>
      <c r="SN1480" s="168"/>
      <c r="SO1480" s="168"/>
      <c r="SP1480" s="168"/>
      <c r="SQ1480" s="168"/>
      <c r="SR1480" s="168"/>
      <c r="SS1480" s="168"/>
      <c r="ST1480" s="168"/>
      <c r="SU1480" s="168"/>
      <c r="SV1480" s="168"/>
      <c r="SW1480" s="168"/>
      <c r="SX1480" s="168"/>
      <c r="SY1480" s="168"/>
      <c r="SZ1480" s="168"/>
      <c r="TA1480" s="168"/>
      <c r="TB1480" s="168"/>
      <c r="TC1480" s="168"/>
      <c r="TD1480" s="168"/>
      <c r="TE1480" s="168"/>
      <c r="TF1480" s="168"/>
      <c r="TG1480" s="168"/>
      <c r="TH1480" s="168"/>
      <c r="TI1480" s="168"/>
      <c r="TJ1480" s="168"/>
      <c r="TK1480" s="168"/>
      <c r="TL1480" s="168"/>
      <c r="TM1480" s="168"/>
      <c r="TN1480" s="168"/>
      <c r="TO1480" s="168"/>
      <c r="TP1480" s="168"/>
      <c r="TQ1480" s="168"/>
      <c r="TR1480" s="168"/>
      <c r="TS1480" s="168"/>
      <c r="TT1480" s="168"/>
      <c r="TU1480" s="168"/>
      <c r="TV1480" s="168"/>
      <c r="TW1480" s="168"/>
      <c r="TX1480" s="168"/>
      <c r="TY1480" s="168"/>
      <c r="TZ1480" s="168"/>
      <c r="UA1480" s="168"/>
      <c r="UB1480" s="168"/>
      <c r="UC1480" s="168"/>
      <c r="UD1480" s="168"/>
      <c r="UE1480" s="168"/>
      <c r="UF1480" s="168"/>
      <c r="UG1480" s="168"/>
      <c r="UH1480" s="168"/>
      <c r="UI1480" s="168"/>
      <c r="UJ1480" s="168"/>
      <c r="UK1480" s="168"/>
      <c r="UL1480" s="168"/>
      <c r="UM1480" s="168"/>
      <c r="UN1480" s="168"/>
      <c r="UO1480" s="168"/>
      <c r="UP1480" s="168"/>
      <c r="UQ1480" s="168"/>
      <c r="UR1480" s="168"/>
      <c r="US1480" s="168"/>
      <c r="UT1480" s="168"/>
      <c r="UU1480" s="168"/>
      <c r="UV1480" s="168"/>
      <c r="UW1480" s="168"/>
      <c r="UX1480" s="168"/>
      <c r="UY1480" s="168"/>
      <c r="UZ1480" s="168"/>
      <c r="VA1480" s="168"/>
      <c r="VB1480" s="168"/>
      <c r="VC1480" s="168"/>
      <c r="VD1480" s="168"/>
      <c r="VE1480" s="168"/>
      <c r="VF1480" s="168"/>
      <c r="VG1480" s="168"/>
      <c r="VH1480" s="168"/>
      <c r="VI1480" s="168"/>
      <c r="VJ1480" s="168"/>
      <c r="VK1480" s="168"/>
      <c r="VL1480" s="168"/>
      <c r="VM1480" s="168"/>
      <c r="VN1480" s="168"/>
      <c r="VO1480" s="168"/>
      <c r="VP1480" s="168"/>
      <c r="VQ1480" s="168"/>
      <c r="VR1480" s="168"/>
      <c r="VS1480" s="168"/>
      <c r="VT1480" s="168"/>
      <c r="VU1480" s="168"/>
      <c r="VV1480" s="168"/>
      <c r="VW1480" s="168"/>
      <c r="VX1480" s="168"/>
      <c r="VY1480" s="168"/>
      <c r="VZ1480" s="168"/>
      <c r="WA1480" s="168"/>
      <c r="WB1480" s="168"/>
      <c r="WC1480" s="168"/>
      <c r="WD1480" s="168"/>
      <c r="WE1480" s="168"/>
      <c r="WF1480" s="168"/>
      <c r="WG1480" s="168"/>
      <c r="WH1480" s="168"/>
      <c r="WI1480" s="168"/>
      <c r="WJ1480" s="168"/>
      <c r="WK1480" s="168"/>
      <c r="WL1480" s="168"/>
      <c r="WM1480" s="168"/>
      <c r="WN1480" s="168"/>
      <c r="WO1480" s="168"/>
      <c r="WP1480" s="168"/>
      <c r="WQ1480" s="168"/>
      <c r="WR1480" s="168"/>
      <c r="WS1480" s="168"/>
      <c r="WT1480" s="168"/>
      <c r="WU1480" s="168"/>
      <c r="WV1480" s="168"/>
      <c r="WW1480" s="168"/>
      <c r="WX1480" s="168"/>
      <c r="WY1480" s="168"/>
      <c r="WZ1480" s="168"/>
      <c r="XA1480" s="168"/>
      <c r="XB1480" s="168"/>
      <c r="XC1480" s="168"/>
      <c r="XD1480" s="168"/>
      <c r="XE1480" s="168"/>
      <c r="XF1480" s="168"/>
      <c r="XG1480" s="168"/>
      <c r="XH1480" s="168"/>
      <c r="XI1480" s="168"/>
      <c r="XJ1480" s="168"/>
      <c r="XK1480" s="168"/>
      <c r="XL1480" s="168"/>
      <c r="XM1480" s="168"/>
      <c r="XN1480" s="168"/>
      <c r="XO1480" s="168"/>
      <c r="XP1480" s="168"/>
      <c r="XQ1480" s="168"/>
      <c r="XR1480" s="168"/>
      <c r="XS1480" s="168"/>
      <c r="XT1480" s="168"/>
      <c r="XU1480" s="168"/>
      <c r="XV1480" s="168"/>
      <c r="XW1480" s="168"/>
      <c r="XX1480" s="168"/>
      <c r="XY1480" s="168"/>
      <c r="XZ1480" s="168"/>
      <c r="YA1480" s="168"/>
      <c r="YB1480" s="168"/>
      <c r="YC1480" s="168"/>
      <c r="YD1480" s="168"/>
      <c r="YE1480" s="168"/>
      <c r="YF1480" s="168"/>
      <c r="YG1480" s="168"/>
      <c r="YH1480" s="168"/>
      <c r="YI1480" s="168"/>
      <c r="YJ1480" s="168"/>
      <c r="YK1480" s="168"/>
      <c r="YL1480" s="168"/>
      <c r="YM1480" s="168"/>
      <c r="YN1480" s="168"/>
      <c r="YO1480" s="168"/>
      <c r="YP1480" s="168"/>
      <c r="YQ1480" s="168"/>
      <c r="YR1480" s="168"/>
      <c r="YS1480" s="168"/>
      <c r="YT1480" s="168"/>
      <c r="YU1480" s="168"/>
      <c r="YV1480" s="168"/>
      <c r="YW1480" s="168"/>
      <c r="YX1480" s="168"/>
      <c r="YY1480" s="168"/>
      <c r="YZ1480" s="168"/>
      <c r="ZA1480" s="168"/>
      <c r="ZB1480" s="168"/>
      <c r="ZC1480" s="168"/>
      <c r="ZD1480" s="168"/>
      <c r="ZE1480" s="168"/>
      <c r="ZF1480" s="168"/>
      <c r="ZG1480" s="168"/>
      <c r="ZH1480" s="168"/>
      <c r="ZI1480" s="168"/>
      <c r="ZJ1480" s="168"/>
      <c r="ZK1480" s="168"/>
      <c r="ZL1480" s="168"/>
      <c r="ZM1480" s="168"/>
      <c r="ZN1480" s="168"/>
      <c r="ZO1480" s="168"/>
      <c r="ZP1480" s="168"/>
      <c r="ZQ1480" s="168"/>
      <c r="ZR1480" s="168"/>
      <c r="ZS1480" s="168"/>
      <c r="ZT1480" s="168"/>
      <c r="ZU1480" s="168"/>
      <c r="ZV1480" s="168"/>
      <c r="ZW1480" s="168"/>
      <c r="ZX1480" s="168"/>
      <c r="ZY1480" s="168"/>
      <c r="ZZ1480" s="168"/>
      <c r="AAA1480" s="168"/>
      <c r="AAB1480" s="168"/>
      <c r="AAC1480" s="168"/>
      <c r="AAD1480" s="168"/>
      <c r="AAE1480" s="168"/>
      <c r="AAF1480" s="168"/>
      <c r="AAG1480" s="168"/>
      <c r="AAH1480" s="168"/>
      <c r="AAI1480" s="168"/>
      <c r="AAJ1480" s="168"/>
      <c r="AAK1480" s="168"/>
      <c r="AAL1480" s="168"/>
      <c r="AAM1480" s="168"/>
      <c r="AAN1480" s="168"/>
      <c r="AAO1480" s="168"/>
      <c r="AAP1480" s="168"/>
      <c r="AAQ1480" s="168"/>
      <c r="AAR1480" s="168"/>
      <c r="AAS1480" s="168"/>
      <c r="AAT1480" s="168"/>
      <c r="AAU1480" s="168"/>
      <c r="AAV1480" s="168"/>
      <c r="AAW1480" s="168"/>
      <c r="AAX1480" s="168"/>
      <c r="AAY1480" s="168"/>
      <c r="AAZ1480" s="168"/>
      <c r="ABA1480" s="168"/>
      <c r="ABB1480" s="168"/>
      <c r="ABC1480" s="168"/>
      <c r="ABD1480" s="168"/>
      <c r="ABE1480" s="168"/>
      <c r="ABF1480" s="168"/>
      <c r="ABG1480" s="168"/>
      <c r="ABH1480" s="168"/>
      <c r="ABI1480" s="168"/>
      <c r="ABJ1480" s="168"/>
      <c r="ABK1480" s="168"/>
      <c r="ABL1480" s="168"/>
      <c r="ABM1480" s="168"/>
      <c r="ABN1480" s="168"/>
      <c r="ABO1480" s="168"/>
      <c r="ABP1480" s="168"/>
      <c r="ABQ1480" s="168"/>
      <c r="ABR1480" s="168"/>
      <c r="ABS1480" s="168"/>
      <c r="ABT1480" s="168"/>
      <c r="ABU1480" s="168"/>
      <c r="ABV1480" s="168"/>
      <c r="ABW1480" s="168"/>
      <c r="ABX1480" s="168"/>
      <c r="ABY1480" s="168"/>
      <c r="ABZ1480" s="168"/>
      <c r="ACA1480" s="168"/>
      <c r="ACB1480" s="168"/>
      <c r="ACC1480" s="168"/>
      <c r="ACD1480" s="168"/>
      <c r="ACE1480" s="168"/>
      <c r="ACF1480" s="168"/>
      <c r="ACG1480" s="168"/>
      <c r="ACH1480" s="168"/>
      <c r="ACI1480" s="168"/>
      <c r="ACJ1480" s="168"/>
      <c r="ACK1480" s="168"/>
      <c r="ACL1480" s="168"/>
      <c r="ACM1480" s="168"/>
      <c r="ACN1480" s="168"/>
      <c r="ACO1480" s="168"/>
      <c r="ACP1480" s="168"/>
      <c r="ACQ1480" s="168"/>
      <c r="ACR1480" s="168"/>
      <c r="ACS1480" s="168"/>
      <c r="ACT1480" s="168"/>
      <c r="ACU1480" s="168"/>
      <c r="ACV1480" s="168"/>
      <c r="ACW1480" s="168"/>
      <c r="ACX1480" s="168"/>
      <c r="ACY1480" s="168"/>
      <c r="ACZ1480" s="168"/>
      <c r="ADA1480" s="168"/>
      <c r="ADB1480" s="168"/>
      <c r="ADC1480" s="168"/>
      <c r="ADD1480" s="168"/>
      <c r="ADE1480" s="168"/>
      <c r="ADF1480" s="168"/>
      <c r="ADG1480" s="168"/>
      <c r="ADH1480" s="168"/>
      <c r="ADI1480" s="168"/>
      <c r="ADJ1480" s="168"/>
      <c r="ADK1480" s="168"/>
      <c r="ADL1480" s="168"/>
      <c r="ADM1480" s="168"/>
      <c r="ADN1480" s="168"/>
      <c r="ADO1480" s="168"/>
      <c r="ADP1480" s="168"/>
      <c r="ADQ1480" s="168"/>
      <c r="ADR1480" s="168"/>
      <c r="ADS1480" s="168"/>
      <c r="ADT1480" s="168"/>
      <c r="ADU1480" s="168"/>
      <c r="ADV1480" s="168"/>
      <c r="ADW1480" s="168"/>
      <c r="ADX1480" s="168"/>
      <c r="ADY1480" s="168"/>
      <c r="ADZ1480" s="168"/>
      <c r="AEA1480" s="168"/>
      <c r="AEB1480" s="168"/>
      <c r="AEC1480" s="168"/>
      <c r="AED1480" s="168"/>
      <c r="AEE1480" s="168"/>
      <c r="AEF1480" s="168"/>
      <c r="AEG1480" s="168"/>
      <c r="AEH1480" s="168"/>
      <c r="AEI1480" s="168"/>
      <c r="AEJ1480" s="168"/>
      <c r="AEK1480" s="168"/>
      <c r="AEL1480" s="168"/>
      <c r="AEM1480" s="168"/>
      <c r="AEN1480" s="168"/>
      <c r="AEO1480" s="168"/>
      <c r="AEP1480" s="168"/>
      <c r="AEQ1480" s="168"/>
      <c r="AER1480" s="168"/>
      <c r="AES1480" s="168"/>
      <c r="AET1480" s="168"/>
      <c r="AEU1480" s="168"/>
      <c r="AEV1480" s="168"/>
      <c r="AEW1480" s="168"/>
      <c r="AEX1480" s="168"/>
      <c r="AEY1480" s="168"/>
      <c r="AEZ1480" s="168"/>
      <c r="AFA1480" s="168"/>
      <c r="AFB1480" s="168"/>
      <c r="AFC1480" s="168"/>
      <c r="AFD1480" s="168"/>
      <c r="AFE1480" s="168"/>
      <c r="AFF1480" s="168"/>
      <c r="AFG1480" s="168"/>
      <c r="AFH1480" s="168"/>
      <c r="AFI1480" s="168"/>
      <c r="AFJ1480" s="168"/>
      <c r="AFK1480" s="168"/>
      <c r="AFL1480" s="168"/>
      <c r="AFM1480" s="168"/>
      <c r="AFN1480" s="168"/>
      <c r="AFO1480" s="168"/>
      <c r="AFP1480" s="168"/>
      <c r="AFQ1480" s="168"/>
      <c r="AFR1480" s="168"/>
      <c r="AFS1480" s="168"/>
      <c r="AFT1480" s="168"/>
      <c r="AFU1480" s="168"/>
      <c r="AFV1480" s="168"/>
      <c r="AFW1480" s="168"/>
      <c r="AFX1480" s="168"/>
      <c r="AFY1480" s="168"/>
      <c r="AFZ1480" s="168"/>
      <c r="AGA1480" s="168"/>
      <c r="AGB1480" s="168"/>
      <c r="AGC1480" s="168"/>
      <c r="AGD1480" s="168"/>
      <c r="AGE1480" s="168"/>
      <c r="AGF1480" s="168"/>
      <c r="AGG1480" s="168"/>
      <c r="AGH1480" s="168"/>
      <c r="AGI1480" s="168"/>
      <c r="AGJ1480" s="168"/>
      <c r="AGK1480" s="168"/>
      <c r="AGL1480" s="168"/>
      <c r="AGM1480" s="168"/>
      <c r="AGN1480" s="168"/>
      <c r="AGO1480" s="168"/>
      <c r="AGP1480" s="168"/>
      <c r="AGQ1480" s="168"/>
      <c r="AGR1480" s="168"/>
      <c r="AGS1480" s="168"/>
      <c r="AGT1480" s="168"/>
      <c r="AGU1480" s="168"/>
      <c r="AGV1480" s="168"/>
      <c r="AGW1480" s="168"/>
      <c r="AGX1480" s="168"/>
      <c r="AGY1480" s="168"/>
      <c r="AGZ1480" s="168"/>
      <c r="AHA1480" s="168"/>
      <c r="AHB1480" s="168"/>
      <c r="AHC1480" s="168"/>
      <c r="AHD1480" s="168"/>
      <c r="AHE1480" s="168"/>
      <c r="AHF1480" s="168"/>
      <c r="AHG1480" s="168"/>
      <c r="AHH1480" s="168"/>
      <c r="AHI1480" s="168"/>
      <c r="AHJ1480" s="168"/>
      <c r="AHK1480" s="168"/>
      <c r="AHL1480" s="168"/>
      <c r="AHM1480" s="168"/>
      <c r="AHN1480" s="168"/>
      <c r="AHO1480" s="168"/>
      <c r="AHP1480" s="168"/>
      <c r="AHQ1480" s="168"/>
      <c r="AHR1480" s="168"/>
      <c r="AHS1480" s="168"/>
      <c r="AHT1480" s="168"/>
      <c r="AHU1480" s="168"/>
      <c r="AHV1480" s="168"/>
      <c r="AHW1480" s="168"/>
      <c r="AHX1480" s="168"/>
      <c r="AHY1480" s="168"/>
      <c r="AHZ1480" s="168"/>
      <c r="AIA1480" s="168"/>
      <c r="AIB1480" s="168"/>
      <c r="AIC1480" s="168"/>
      <c r="AID1480" s="168"/>
      <c r="AIE1480" s="168"/>
      <c r="AIF1480" s="168"/>
      <c r="AIG1480" s="168"/>
      <c r="AIH1480" s="168"/>
      <c r="AII1480" s="168"/>
      <c r="AIJ1480" s="168"/>
      <c r="AIK1480" s="168"/>
      <c r="AIL1480" s="168"/>
      <c r="AIM1480" s="168"/>
      <c r="AIN1480" s="168"/>
      <c r="AIO1480" s="168"/>
      <c r="AIP1480" s="168"/>
      <c r="AIQ1480" s="168"/>
      <c r="AIR1480" s="168"/>
      <c r="AIS1480" s="168"/>
      <c r="AIT1480" s="168"/>
      <c r="AIU1480" s="168"/>
      <c r="AIV1480" s="168"/>
      <c r="AIW1480" s="168"/>
      <c r="AIX1480" s="168"/>
      <c r="AIY1480" s="168"/>
      <c r="AIZ1480" s="168"/>
      <c r="AJA1480" s="168"/>
      <c r="AJB1480" s="168"/>
      <c r="AJC1480" s="168"/>
      <c r="AJD1480" s="168"/>
      <c r="AJE1480" s="168"/>
      <c r="AJF1480" s="168"/>
      <c r="AJG1480" s="168"/>
      <c r="AJH1480" s="168"/>
      <c r="AJI1480" s="168"/>
      <c r="AJJ1480" s="168"/>
      <c r="AJK1480" s="168"/>
      <c r="AJL1480" s="168"/>
    </row>
    <row r="1481" spans="1:948" s="33" customFormat="1" ht="10.5" x14ac:dyDescent="0.15">
      <c r="A1481" s="169" t="s">
        <v>250</v>
      </c>
      <c r="B1481" s="191" t="s">
        <v>2211</v>
      </c>
      <c r="C1481" s="191" t="s">
        <v>30</v>
      </c>
      <c r="D1481" s="191" t="s">
        <v>334</v>
      </c>
      <c r="E1481" s="191" t="s">
        <v>3795</v>
      </c>
      <c r="F1481" s="191">
        <v>7509</v>
      </c>
      <c r="G1481" s="301">
        <v>43024</v>
      </c>
      <c r="H1481" s="191" t="s">
        <v>3796</v>
      </c>
      <c r="I1481" s="191" t="s">
        <v>3797</v>
      </c>
      <c r="J1481" s="191" t="s">
        <v>3803</v>
      </c>
      <c r="K1481" s="191"/>
      <c r="L1481" s="355">
        <v>64999.880799999992</v>
      </c>
      <c r="M1481" s="168"/>
      <c r="N1481" s="168"/>
      <c r="O1481" s="168"/>
      <c r="P1481" s="168"/>
      <c r="Q1481" s="168"/>
      <c r="R1481" s="168"/>
      <c r="S1481" s="168"/>
      <c r="T1481" s="168"/>
      <c r="U1481" s="168"/>
      <c r="V1481" s="168"/>
      <c r="W1481" s="168"/>
      <c r="X1481" s="168"/>
      <c r="Y1481" s="168"/>
      <c r="Z1481" s="168"/>
      <c r="AA1481" s="168"/>
      <c r="AB1481" s="168"/>
      <c r="AC1481" s="168"/>
      <c r="AD1481" s="168"/>
      <c r="AE1481" s="168"/>
      <c r="AF1481" s="168"/>
      <c r="AG1481" s="168"/>
      <c r="AH1481" s="168"/>
      <c r="AI1481" s="168"/>
      <c r="AJ1481" s="168"/>
      <c r="AK1481" s="168"/>
      <c r="AL1481" s="168"/>
      <c r="AM1481" s="168"/>
      <c r="AN1481" s="168"/>
      <c r="AO1481" s="168"/>
      <c r="AP1481" s="168"/>
      <c r="AQ1481" s="168"/>
      <c r="AR1481" s="168"/>
      <c r="AS1481" s="168"/>
      <c r="AT1481" s="168"/>
      <c r="AU1481" s="168"/>
      <c r="AV1481" s="168"/>
      <c r="AW1481" s="168"/>
      <c r="AX1481" s="168"/>
      <c r="AY1481" s="168"/>
      <c r="AZ1481" s="168"/>
      <c r="BA1481" s="168"/>
      <c r="BB1481" s="168"/>
      <c r="BC1481" s="168"/>
      <c r="BD1481" s="168"/>
      <c r="BE1481" s="168"/>
      <c r="BF1481" s="168"/>
      <c r="BG1481" s="168"/>
      <c r="BH1481" s="168"/>
      <c r="BI1481" s="168"/>
      <c r="BJ1481" s="168"/>
      <c r="BK1481" s="168"/>
      <c r="BL1481" s="168"/>
      <c r="BM1481" s="168"/>
      <c r="BN1481" s="168"/>
      <c r="BO1481" s="168"/>
      <c r="BP1481" s="168"/>
      <c r="BQ1481" s="168"/>
      <c r="BR1481" s="168"/>
      <c r="BS1481" s="168"/>
      <c r="BT1481" s="168"/>
      <c r="BU1481" s="168"/>
      <c r="BV1481" s="168"/>
      <c r="BW1481" s="168"/>
      <c r="BX1481" s="168"/>
      <c r="BY1481" s="168"/>
      <c r="BZ1481" s="168"/>
      <c r="CA1481" s="168"/>
      <c r="CB1481" s="168"/>
      <c r="CC1481" s="168"/>
      <c r="CD1481" s="168"/>
      <c r="CE1481" s="168"/>
      <c r="CF1481" s="168"/>
      <c r="CG1481" s="168"/>
      <c r="CH1481" s="168"/>
      <c r="CI1481" s="168"/>
      <c r="CJ1481" s="168"/>
      <c r="CK1481" s="168"/>
      <c r="CL1481" s="168"/>
      <c r="CM1481" s="168"/>
      <c r="CN1481" s="168"/>
      <c r="CO1481" s="168"/>
      <c r="CP1481" s="168"/>
      <c r="CQ1481" s="168"/>
      <c r="CR1481" s="168"/>
      <c r="CS1481" s="168"/>
      <c r="CT1481" s="168"/>
      <c r="CU1481" s="168"/>
      <c r="CV1481" s="168"/>
      <c r="CW1481" s="168"/>
      <c r="CX1481" s="168"/>
      <c r="CY1481" s="168"/>
      <c r="CZ1481" s="168"/>
      <c r="DA1481" s="168"/>
      <c r="DB1481" s="168"/>
      <c r="DC1481" s="168"/>
      <c r="DD1481" s="168"/>
      <c r="DE1481" s="168"/>
      <c r="DF1481" s="168"/>
      <c r="DG1481" s="168"/>
      <c r="DH1481" s="168"/>
      <c r="DI1481" s="168"/>
      <c r="DJ1481" s="168"/>
      <c r="DK1481" s="168"/>
      <c r="DL1481" s="168"/>
      <c r="DM1481" s="168"/>
      <c r="DN1481" s="168"/>
      <c r="DO1481" s="168"/>
      <c r="DP1481" s="168"/>
      <c r="DQ1481" s="168"/>
      <c r="DR1481" s="168"/>
      <c r="DS1481" s="168"/>
      <c r="DT1481" s="168"/>
      <c r="DU1481" s="168"/>
      <c r="DV1481" s="168"/>
      <c r="DW1481" s="168"/>
      <c r="DX1481" s="168"/>
      <c r="DY1481" s="168"/>
      <c r="DZ1481" s="168"/>
      <c r="EA1481" s="168"/>
      <c r="EB1481" s="168"/>
      <c r="EC1481" s="168"/>
      <c r="ED1481" s="168"/>
      <c r="EE1481" s="168"/>
      <c r="EF1481" s="168"/>
      <c r="EG1481" s="168"/>
      <c r="EH1481" s="168"/>
      <c r="EI1481" s="168"/>
      <c r="EJ1481" s="168"/>
      <c r="EK1481" s="168"/>
      <c r="EL1481" s="168"/>
      <c r="EM1481" s="168"/>
      <c r="EN1481" s="168"/>
      <c r="EO1481" s="168"/>
      <c r="EP1481" s="168"/>
      <c r="EQ1481" s="168"/>
      <c r="ER1481" s="168"/>
      <c r="ES1481" s="168"/>
      <c r="ET1481" s="168"/>
      <c r="EU1481" s="168"/>
      <c r="EV1481" s="168"/>
      <c r="EW1481" s="168"/>
      <c r="EX1481" s="168"/>
      <c r="EY1481" s="168"/>
      <c r="EZ1481" s="168"/>
      <c r="FA1481" s="168"/>
      <c r="FB1481" s="168"/>
      <c r="FC1481" s="168"/>
      <c r="FD1481" s="168"/>
      <c r="FE1481" s="168"/>
      <c r="FF1481" s="168"/>
      <c r="FG1481" s="168"/>
      <c r="FH1481" s="168"/>
      <c r="FI1481" s="168"/>
      <c r="FJ1481" s="168"/>
      <c r="FK1481" s="168"/>
      <c r="FL1481" s="168"/>
      <c r="FM1481" s="168"/>
      <c r="FN1481" s="168"/>
      <c r="FO1481" s="168"/>
      <c r="FP1481" s="168"/>
      <c r="FQ1481" s="168"/>
      <c r="FR1481" s="168"/>
      <c r="FS1481" s="168"/>
      <c r="FT1481" s="168"/>
      <c r="FU1481" s="168"/>
      <c r="FV1481" s="168"/>
      <c r="FW1481" s="168"/>
      <c r="FX1481" s="168"/>
      <c r="FY1481" s="168"/>
      <c r="FZ1481" s="168"/>
      <c r="GA1481" s="168"/>
      <c r="GB1481" s="168"/>
      <c r="GC1481" s="168"/>
      <c r="GD1481" s="168"/>
      <c r="GE1481" s="168"/>
      <c r="GF1481" s="168"/>
      <c r="GG1481" s="168"/>
      <c r="GH1481" s="168"/>
      <c r="GI1481" s="168"/>
      <c r="GJ1481" s="168"/>
      <c r="GK1481" s="168"/>
      <c r="GL1481" s="168"/>
      <c r="GM1481" s="168"/>
      <c r="GN1481" s="168"/>
      <c r="GO1481" s="168"/>
      <c r="GP1481" s="168"/>
      <c r="GQ1481" s="168"/>
      <c r="GR1481" s="168"/>
      <c r="GS1481" s="168"/>
      <c r="GT1481" s="168"/>
      <c r="GU1481" s="168"/>
      <c r="GV1481" s="168"/>
      <c r="GW1481" s="168"/>
      <c r="GX1481" s="168"/>
      <c r="GY1481" s="168"/>
      <c r="GZ1481" s="168"/>
      <c r="HA1481" s="168"/>
      <c r="HB1481" s="168"/>
      <c r="HC1481" s="168"/>
      <c r="HD1481" s="168"/>
      <c r="HE1481" s="168"/>
      <c r="HF1481" s="168"/>
      <c r="HG1481" s="168"/>
      <c r="HH1481" s="168"/>
      <c r="HI1481" s="168"/>
      <c r="HJ1481" s="168"/>
      <c r="HK1481" s="168"/>
      <c r="HL1481" s="168"/>
      <c r="HM1481" s="168"/>
      <c r="HN1481" s="168"/>
      <c r="HO1481" s="168"/>
      <c r="HP1481" s="168"/>
      <c r="HQ1481" s="168"/>
      <c r="HR1481" s="168"/>
      <c r="HS1481" s="168"/>
      <c r="HT1481" s="168"/>
      <c r="HU1481" s="168"/>
      <c r="HV1481" s="168"/>
      <c r="HW1481" s="168"/>
      <c r="HX1481" s="168"/>
      <c r="HY1481" s="168"/>
      <c r="HZ1481" s="168"/>
      <c r="IA1481" s="168"/>
      <c r="IB1481" s="168"/>
      <c r="IC1481" s="168"/>
      <c r="ID1481" s="168"/>
      <c r="IE1481" s="168"/>
      <c r="IF1481" s="168"/>
      <c r="IG1481" s="168"/>
      <c r="IH1481" s="168"/>
      <c r="II1481" s="168"/>
      <c r="IJ1481" s="168"/>
      <c r="IK1481" s="168"/>
      <c r="IL1481" s="168"/>
      <c r="IM1481" s="168"/>
      <c r="IN1481" s="168"/>
      <c r="IO1481" s="168"/>
      <c r="IP1481" s="168"/>
      <c r="IQ1481" s="168"/>
      <c r="IR1481" s="168"/>
      <c r="IS1481" s="168"/>
      <c r="IT1481" s="168"/>
      <c r="IU1481" s="168"/>
      <c r="IV1481" s="168"/>
      <c r="IW1481" s="168"/>
      <c r="IX1481" s="168"/>
      <c r="IY1481" s="168"/>
      <c r="IZ1481" s="168"/>
      <c r="JA1481" s="168"/>
      <c r="JB1481" s="168"/>
      <c r="JC1481" s="168"/>
      <c r="JD1481" s="168"/>
      <c r="JE1481" s="168"/>
      <c r="JF1481" s="168"/>
      <c r="JG1481" s="168"/>
      <c r="JH1481" s="168"/>
      <c r="JI1481" s="168"/>
      <c r="JJ1481" s="168"/>
      <c r="JK1481" s="168"/>
      <c r="JL1481" s="168"/>
      <c r="JM1481" s="168"/>
      <c r="JN1481" s="168"/>
      <c r="JO1481" s="168"/>
      <c r="JP1481" s="168"/>
      <c r="JQ1481" s="168"/>
      <c r="JR1481" s="168"/>
      <c r="JS1481" s="168"/>
      <c r="JT1481" s="168"/>
      <c r="JU1481" s="168"/>
      <c r="JV1481" s="168"/>
      <c r="JW1481" s="168"/>
      <c r="JX1481" s="168"/>
      <c r="JY1481" s="168"/>
      <c r="JZ1481" s="168"/>
      <c r="KA1481" s="168"/>
      <c r="KB1481" s="168"/>
      <c r="KC1481" s="168"/>
      <c r="KD1481" s="168"/>
      <c r="KE1481" s="168"/>
      <c r="KF1481" s="168"/>
      <c r="KG1481" s="168"/>
      <c r="KH1481" s="168"/>
      <c r="KI1481" s="168"/>
      <c r="KJ1481" s="168"/>
      <c r="KK1481" s="168"/>
      <c r="KL1481" s="168"/>
      <c r="KM1481" s="168"/>
      <c r="KN1481" s="168"/>
      <c r="KO1481" s="168"/>
      <c r="KP1481" s="168"/>
      <c r="KQ1481" s="168"/>
      <c r="KR1481" s="168"/>
      <c r="KS1481" s="168"/>
      <c r="KT1481" s="168"/>
      <c r="KU1481" s="168"/>
      <c r="KV1481" s="168"/>
      <c r="KW1481" s="168"/>
      <c r="KX1481" s="168"/>
      <c r="KY1481" s="168"/>
      <c r="KZ1481" s="168"/>
      <c r="LA1481" s="168"/>
      <c r="LB1481" s="168"/>
      <c r="LC1481" s="168"/>
      <c r="LD1481" s="168"/>
      <c r="LE1481" s="168"/>
      <c r="LF1481" s="168"/>
      <c r="LG1481" s="168"/>
      <c r="LH1481" s="168"/>
      <c r="LI1481" s="168"/>
      <c r="LJ1481" s="168"/>
      <c r="LK1481" s="168"/>
      <c r="LL1481" s="168"/>
      <c r="LM1481" s="168"/>
      <c r="LN1481" s="168"/>
      <c r="LO1481" s="168"/>
      <c r="LP1481" s="168"/>
      <c r="LQ1481" s="168"/>
      <c r="LR1481" s="168"/>
      <c r="LS1481" s="168"/>
      <c r="LT1481" s="168"/>
      <c r="LU1481" s="168"/>
      <c r="LV1481" s="168"/>
      <c r="LW1481" s="168"/>
      <c r="LX1481" s="168"/>
      <c r="LY1481" s="168"/>
      <c r="LZ1481" s="168"/>
      <c r="MA1481" s="168"/>
      <c r="MB1481" s="168"/>
      <c r="MC1481" s="168"/>
      <c r="MD1481" s="168"/>
      <c r="ME1481" s="168"/>
      <c r="MF1481" s="168"/>
      <c r="MG1481" s="168"/>
      <c r="MH1481" s="168"/>
      <c r="MI1481" s="168"/>
      <c r="MJ1481" s="168"/>
      <c r="MK1481" s="168"/>
      <c r="ML1481" s="168"/>
      <c r="MM1481" s="168"/>
      <c r="MN1481" s="168"/>
      <c r="MO1481" s="168"/>
      <c r="MP1481" s="168"/>
      <c r="MQ1481" s="168"/>
      <c r="MR1481" s="168"/>
      <c r="MS1481" s="168"/>
      <c r="MT1481" s="168"/>
      <c r="MU1481" s="168"/>
      <c r="MV1481" s="168"/>
      <c r="MW1481" s="168"/>
      <c r="MX1481" s="168"/>
      <c r="MY1481" s="168"/>
      <c r="MZ1481" s="168"/>
      <c r="NA1481" s="168"/>
      <c r="NB1481" s="168"/>
      <c r="NC1481" s="168"/>
      <c r="ND1481" s="168"/>
      <c r="NE1481" s="168"/>
      <c r="NF1481" s="168"/>
      <c r="NG1481" s="168"/>
      <c r="NH1481" s="168"/>
      <c r="NI1481" s="168"/>
      <c r="NJ1481" s="168"/>
      <c r="NK1481" s="168"/>
      <c r="NL1481" s="168"/>
      <c r="NM1481" s="168"/>
      <c r="NN1481" s="168"/>
      <c r="NO1481" s="168"/>
      <c r="NP1481" s="168"/>
      <c r="NQ1481" s="168"/>
      <c r="NR1481" s="168"/>
      <c r="NS1481" s="168"/>
      <c r="NT1481" s="168"/>
      <c r="NU1481" s="168"/>
      <c r="NV1481" s="168"/>
      <c r="NW1481" s="168"/>
      <c r="NX1481" s="168"/>
      <c r="NY1481" s="168"/>
      <c r="NZ1481" s="168"/>
      <c r="OA1481" s="168"/>
      <c r="OB1481" s="168"/>
      <c r="OC1481" s="168"/>
      <c r="OD1481" s="168"/>
      <c r="OE1481" s="168"/>
      <c r="OF1481" s="168"/>
      <c r="OG1481" s="168"/>
      <c r="OH1481" s="168"/>
      <c r="OI1481" s="168"/>
      <c r="OJ1481" s="168"/>
      <c r="OK1481" s="168"/>
      <c r="OL1481" s="168"/>
      <c r="OM1481" s="168"/>
      <c r="ON1481" s="168"/>
      <c r="OO1481" s="168"/>
      <c r="OP1481" s="168"/>
      <c r="OQ1481" s="168"/>
      <c r="OR1481" s="168"/>
      <c r="OS1481" s="168"/>
      <c r="OT1481" s="168"/>
      <c r="OU1481" s="168"/>
      <c r="OV1481" s="168"/>
      <c r="OW1481" s="168"/>
      <c r="OX1481" s="168"/>
      <c r="OY1481" s="168"/>
      <c r="OZ1481" s="168"/>
      <c r="PA1481" s="168"/>
      <c r="PB1481" s="168"/>
      <c r="PC1481" s="168"/>
      <c r="PD1481" s="168"/>
      <c r="PE1481" s="168"/>
      <c r="PF1481" s="168"/>
      <c r="PG1481" s="168"/>
      <c r="PH1481" s="168"/>
      <c r="PI1481" s="168"/>
      <c r="PJ1481" s="168"/>
      <c r="PK1481" s="168"/>
      <c r="PL1481" s="168"/>
      <c r="PM1481" s="168"/>
      <c r="PN1481" s="168"/>
      <c r="PO1481" s="168"/>
      <c r="PP1481" s="168"/>
      <c r="PQ1481" s="168"/>
      <c r="PR1481" s="168"/>
      <c r="PS1481" s="168"/>
      <c r="PT1481" s="168"/>
      <c r="PU1481" s="168"/>
      <c r="PV1481" s="168"/>
      <c r="PW1481" s="168"/>
      <c r="PX1481" s="168"/>
      <c r="PY1481" s="168"/>
      <c r="PZ1481" s="168"/>
      <c r="QA1481" s="168"/>
      <c r="QB1481" s="168"/>
      <c r="QC1481" s="168"/>
      <c r="QD1481" s="168"/>
      <c r="QE1481" s="168"/>
      <c r="QF1481" s="168"/>
      <c r="QG1481" s="168"/>
      <c r="QH1481" s="168"/>
      <c r="QI1481" s="168"/>
      <c r="QJ1481" s="168"/>
      <c r="QK1481" s="168"/>
      <c r="QL1481" s="168"/>
      <c r="QM1481" s="168"/>
      <c r="QN1481" s="168"/>
      <c r="QO1481" s="168"/>
      <c r="QP1481" s="168"/>
      <c r="QQ1481" s="168"/>
      <c r="QR1481" s="168"/>
      <c r="QS1481" s="168"/>
      <c r="QT1481" s="168"/>
      <c r="QU1481" s="168"/>
      <c r="QV1481" s="168"/>
      <c r="QW1481" s="168"/>
      <c r="QX1481" s="168"/>
      <c r="QY1481" s="168"/>
      <c r="QZ1481" s="168"/>
      <c r="RA1481" s="168"/>
      <c r="RB1481" s="168"/>
      <c r="RC1481" s="168"/>
      <c r="RD1481" s="168"/>
      <c r="RE1481" s="168"/>
      <c r="RF1481" s="168"/>
      <c r="RG1481" s="168"/>
      <c r="RH1481" s="168"/>
      <c r="RI1481" s="168"/>
      <c r="RJ1481" s="168"/>
      <c r="RK1481" s="168"/>
      <c r="RL1481" s="168"/>
      <c r="RM1481" s="168"/>
      <c r="RN1481" s="168"/>
      <c r="RO1481" s="168"/>
      <c r="RP1481" s="168"/>
      <c r="RQ1481" s="168"/>
      <c r="RR1481" s="168"/>
      <c r="RS1481" s="168"/>
      <c r="RT1481" s="168"/>
      <c r="RU1481" s="168"/>
      <c r="RV1481" s="168"/>
      <c r="RW1481" s="168"/>
      <c r="RX1481" s="168"/>
      <c r="RY1481" s="168"/>
      <c r="RZ1481" s="168"/>
      <c r="SA1481" s="168"/>
      <c r="SB1481" s="168"/>
      <c r="SC1481" s="168"/>
      <c r="SD1481" s="168"/>
      <c r="SE1481" s="168"/>
      <c r="SF1481" s="168"/>
      <c r="SG1481" s="168"/>
      <c r="SH1481" s="168"/>
      <c r="SI1481" s="168"/>
      <c r="SJ1481" s="168"/>
      <c r="SK1481" s="168"/>
      <c r="SL1481" s="168"/>
      <c r="SM1481" s="168"/>
      <c r="SN1481" s="168"/>
      <c r="SO1481" s="168"/>
      <c r="SP1481" s="168"/>
      <c r="SQ1481" s="168"/>
      <c r="SR1481" s="168"/>
      <c r="SS1481" s="168"/>
      <c r="ST1481" s="168"/>
      <c r="SU1481" s="168"/>
      <c r="SV1481" s="168"/>
      <c r="SW1481" s="168"/>
      <c r="SX1481" s="168"/>
      <c r="SY1481" s="168"/>
      <c r="SZ1481" s="168"/>
      <c r="TA1481" s="168"/>
      <c r="TB1481" s="168"/>
      <c r="TC1481" s="168"/>
      <c r="TD1481" s="168"/>
      <c r="TE1481" s="168"/>
      <c r="TF1481" s="168"/>
      <c r="TG1481" s="168"/>
      <c r="TH1481" s="168"/>
      <c r="TI1481" s="168"/>
      <c r="TJ1481" s="168"/>
      <c r="TK1481" s="168"/>
      <c r="TL1481" s="168"/>
      <c r="TM1481" s="168"/>
      <c r="TN1481" s="168"/>
      <c r="TO1481" s="168"/>
      <c r="TP1481" s="168"/>
      <c r="TQ1481" s="168"/>
      <c r="TR1481" s="168"/>
      <c r="TS1481" s="168"/>
      <c r="TT1481" s="168"/>
      <c r="TU1481" s="168"/>
      <c r="TV1481" s="168"/>
      <c r="TW1481" s="168"/>
      <c r="TX1481" s="168"/>
      <c r="TY1481" s="168"/>
      <c r="TZ1481" s="168"/>
      <c r="UA1481" s="168"/>
      <c r="UB1481" s="168"/>
      <c r="UC1481" s="168"/>
      <c r="UD1481" s="168"/>
      <c r="UE1481" s="168"/>
      <c r="UF1481" s="168"/>
      <c r="UG1481" s="168"/>
      <c r="UH1481" s="168"/>
      <c r="UI1481" s="168"/>
      <c r="UJ1481" s="168"/>
      <c r="UK1481" s="168"/>
      <c r="UL1481" s="168"/>
      <c r="UM1481" s="168"/>
      <c r="UN1481" s="168"/>
      <c r="UO1481" s="168"/>
      <c r="UP1481" s="168"/>
      <c r="UQ1481" s="168"/>
      <c r="UR1481" s="168"/>
      <c r="US1481" s="168"/>
      <c r="UT1481" s="168"/>
      <c r="UU1481" s="168"/>
      <c r="UV1481" s="168"/>
      <c r="UW1481" s="168"/>
      <c r="UX1481" s="168"/>
      <c r="UY1481" s="168"/>
      <c r="UZ1481" s="168"/>
      <c r="VA1481" s="168"/>
      <c r="VB1481" s="168"/>
      <c r="VC1481" s="168"/>
      <c r="VD1481" s="168"/>
      <c r="VE1481" s="168"/>
      <c r="VF1481" s="168"/>
      <c r="VG1481" s="168"/>
      <c r="VH1481" s="168"/>
      <c r="VI1481" s="168"/>
      <c r="VJ1481" s="168"/>
      <c r="VK1481" s="168"/>
      <c r="VL1481" s="168"/>
      <c r="VM1481" s="168"/>
      <c r="VN1481" s="168"/>
      <c r="VO1481" s="168"/>
      <c r="VP1481" s="168"/>
      <c r="VQ1481" s="168"/>
      <c r="VR1481" s="168"/>
      <c r="VS1481" s="168"/>
      <c r="VT1481" s="168"/>
      <c r="VU1481" s="168"/>
      <c r="VV1481" s="168"/>
      <c r="VW1481" s="168"/>
      <c r="VX1481" s="168"/>
      <c r="VY1481" s="168"/>
      <c r="VZ1481" s="168"/>
      <c r="WA1481" s="168"/>
      <c r="WB1481" s="168"/>
      <c r="WC1481" s="168"/>
      <c r="WD1481" s="168"/>
      <c r="WE1481" s="168"/>
      <c r="WF1481" s="168"/>
      <c r="WG1481" s="168"/>
      <c r="WH1481" s="168"/>
      <c r="WI1481" s="168"/>
      <c r="WJ1481" s="168"/>
      <c r="WK1481" s="168"/>
      <c r="WL1481" s="168"/>
      <c r="WM1481" s="168"/>
      <c r="WN1481" s="168"/>
      <c r="WO1481" s="168"/>
      <c r="WP1481" s="168"/>
      <c r="WQ1481" s="168"/>
      <c r="WR1481" s="168"/>
      <c r="WS1481" s="168"/>
      <c r="WT1481" s="168"/>
      <c r="WU1481" s="168"/>
      <c r="WV1481" s="168"/>
      <c r="WW1481" s="168"/>
      <c r="WX1481" s="168"/>
      <c r="WY1481" s="168"/>
      <c r="WZ1481" s="168"/>
      <c r="XA1481" s="168"/>
      <c r="XB1481" s="168"/>
      <c r="XC1481" s="168"/>
      <c r="XD1481" s="168"/>
      <c r="XE1481" s="168"/>
      <c r="XF1481" s="168"/>
      <c r="XG1481" s="168"/>
      <c r="XH1481" s="168"/>
      <c r="XI1481" s="168"/>
      <c r="XJ1481" s="168"/>
      <c r="XK1481" s="168"/>
      <c r="XL1481" s="168"/>
      <c r="XM1481" s="168"/>
      <c r="XN1481" s="168"/>
      <c r="XO1481" s="168"/>
      <c r="XP1481" s="168"/>
      <c r="XQ1481" s="168"/>
      <c r="XR1481" s="168"/>
      <c r="XS1481" s="168"/>
      <c r="XT1481" s="168"/>
      <c r="XU1481" s="168"/>
      <c r="XV1481" s="168"/>
      <c r="XW1481" s="168"/>
      <c r="XX1481" s="168"/>
      <c r="XY1481" s="168"/>
      <c r="XZ1481" s="168"/>
      <c r="YA1481" s="168"/>
      <c r="YB1481" s="168"/>
      <c r="YC1481" s="168"/>
      <c r="YD1481" s="168"/>
      <c r="YE1481" s="168"/>
      <c r="YF1481" s="168"/>
      <c r="YG1481" s="168"/>
      <c r="YH1481" s="168"/>
      <c r="YI1481" s="168"/>
      <c r="YJ1481" s="168"/>
      <c r="YK1481" s="168"/>
      <c r="YL1481" s="168"/>
      <c r="YM1481" s="168"/>
      <c r="YN1481" s="168"/>
      <c r="YO1481" s="168"/>
      <c r="YP1481" s="168"/>
      <c r="YQ1481" s="168"/>
      <c r="YR1481" s="168"/>
      <c r="YS1481" s="168"/>
      <c r="YT1481" s="168"/>
      <c r="YU1481" s="168"/>
      <c r="YV1481" s="168"/>
      <c r="YW1481" s="168"/>
      <c r="YX1481" s="168"/>
      <c r="YY1481" s="168"/>
      <c r="YZ1481" s="168"/>
      <c r="ZA1481" s="168"/>
      <c r="ZB1481" s="168"/>
      <c r="ZC1481" s="168"/>
      <c r="ZD1481" s="168"/>
      <c r="ZE1481" s="168"/>
      <c r="ZF1481" s="168"/>
      <c r="ZG1481" s="168"/>
      <c r="ZH1481" s="168"/>
      <c r="ZI1481" s="168"/>
      <c r="ZJ1481" s="168"/>
      <c r="ZK1481" s="168"/>
      <c r="ZL1481" s="168"/>
      <c r="ZM1481" s="168"/>
      <c r="ZN1481" s="168"/>
      <c r="ZO1481" s="168"/>
      <c r="ZP1481" s="168"/>
      <c r="ZQ1481" s="168"/>
      <c r="ZR1481" s="168"/>
      <c r="ZS1481" s="168"/>
      <c r="ZT1481" s="168"/>
      <c r="ZU1481" s="168"/>
      <c r="ZV1481" s="168"/>
      <c r="ZW1481" s="168"/>
      <c r="ZX1481" s="168"/>
      <c r="ZY1481" s="168"/>
      <c r="ZZ1481" s="168"/>
      <c r="AAA1481" s="168"/>
      <c r="AAB1481" s="168"/>
      <c r="AAC1481" s="168"/>
      <c r="AAD1481" s="168"/>
      <c r="AAE1481" s="168"/>
      <c r="AAF1481" s="168"/>
      <c r="AAG1481" s="168"/>
      <c r="AAH1481" s="168"/>
      <c r="AAI1481" s="168"/>
      <c r="AAJ1481" s="168"/>
      <c r="AAK1481" s="168"/>
      <c r="AAL1481" s="168"/>
      <c r="AAM1481" s="168"/>
      <c r="AAN1481" s="168"/>
      <c r="AAO1481" s="168"/>
      <c r="AAP1481" s="168"/>
      <c r="AAQ1481" s="168"/>
      <c r="AAR1481" s="168"/>
      <c r="AAS1481" s="168"/>
      <c r="AAT1481" s="168"/>
      <c r="AAU1481" s="168"/>
      <c r="AAV1481" s="168"/>
      <c r="AAW1481" s="168"/>
      <c r="AAX1481" s="168"/>
      <c r="AAY1481" s="168"/>
      <c r="AAZ1481" s="168"/>
      <c r="ABA1481" s="168"/>
      <c r="ABB1481" s="168"/>
      <c r="ABC1481" s="168"/>
      <c r="ABD1481" s="168"/>
      <c r="ABE1481" s="168"/>
      <c r="ABF1481" s="168"/>
      <c r="ABG1481" s="168"/>
      <c r="ABH1481" s="168"/>
      <c r="ABI1481" s="168"/>
      <c r="ABJ1481" s="168"/>
      <c r="ABK1481" s="168"/>
      <c r="ABL1481" s="168"/>
      <c r="ABM1481" s="168"/>
      <c r="ABN1481" s="168"/>
      <c r="ABO1481" s="168"/>
      <c r="ABP1481" s="168"/>
      <c r="ABQ1481" s="168"/>
      <c r="ABR1481" s="168"/>
      <c r="ABS1481" s="168"/>
      <c r="ABT1481" s="168"/>
      <c r="ABU1481" s="168"/>
      <c r="ABV1481" s="168"/>
      <c r="ABW1481" s="168"/>
      <c r="ABX1481" s="168"/>
      <c r="ABY1481" s="168"/>
      <c r="ABZ1481" s="168"/>
      <c r="ACA1481" s="168"/>
      <c r="ACB1481" s="168"/>
      <c r="ACC1481" s="168"/>
      <c r="ACD1481" s="168"/>
      <c r="ACE1481" s="168"/>
      <c r="ACF1481" s="168"/>
      <c r="ACG1481" s="168"/>
      <c r="ACH1481" s="168"/>
      <c r="ACI1481" s="168"/>
      <c r="ACJ1481" s="168"/>
      <c r="ACK1481" s="168"/>
      <c r="ACL1481" s="168"/>
      <c r="ACM1481" s="168"/>
      <c r="ACN1481" s="168"/>
      <c r="ACO1481" s="168"/>
      <c r="ACP1481" s="168"/>
      <c r="ACQ1481" s="168"/>
      <c r="ACR1481" s="168"/>
      <c r="ACS1481" s="168"/>
      <c r="ACT1481" s="168"/>
      <c r="ACU1481" s="168"/>
      <c r="ACV1481" s="168"/>
      <c r="ACW1481" s="168"/>
      <c r="ACX1481" s="168"/>
      <c r="ACY1481" s="168"/>
      <c r="ACZ1481" s="168"/>
      <c r="ADA1481" s="168"/>
      <c r="ADB1481" s="168"/>
      <c r="ADC1481" s="168"/>
      <c r="ADD1481" s="168"/>
      <c r="ADE1481" s="168"/>
      <c r="ADF1481" s="168"/>
      <c r="ADG1481" s="168"/>
      <c r="ADH1481" s="168"/>
      <c r="ADI1481" s="168"/>
      <c r="ADJ1481" s="168"/>
      <c r="ADK1481" s="168"/>
      <c r="ADL1481" s="168"/>
      <c r="ADM1481" s="168"/>
      <c r="ADN1481" s="168"/>
      <c r="ADO1481" s="168"/>
      <c r="ADP1481" s="168"/>
      <c r="ADQ1481" s="168"/>
      <c r="ADR1481" s="168"/>
      <c r="ADS1481" s="168"/>
      <c r="ADT1481" s="168"/>
      <c r="ADU1481" s="168"/>
      <c r="ADV1481" s="168"/>
      <c r="ADW1481" s="168"/>
      <c r="ADX1481" s="168"/>
      <c r="ADY1481" s="168"/>
      <c r="ADZ1481" s="168"/>
      <c r="AEA1481" s="168"/>
      <c r="AEB1481" s="168"/>
      <c r="AEC1481" s="168"/>
      <c r="AED1481" s="168"/>
      <c r="AEE1481" s="168"/>
      <c r="AEF1481" s="168"/>
      <c r="AEG1481" s="168"/>
      <c r="AEH1481" s="168"/>
      <c r="AEI1481" s="168"/>
      <c r="AEJ1481" s="168"/>
      <c r="AEK1481" s="168"/>
      <c r="AEL1481" s="168"/>
      <c r="AEM1481" s="168"/>
      <c r="AEN1481" s="168"/>
      <c r="AEO1481" s="168"/>
      <c r="AEP1481" s="168"/>
      <c r="AEQ1481" s="168"/>
      <c r="AER1481" s="168"/>
      <c r="AES1481" s="168"/>
      <c r="AET1481" s="168"/>
      <c r="AEU1481" s="168"/>
      <c r="AEV1481" s="168"/>
      <c r="AEW1481" s="168"/>
      <c r="AEX1481" s="168"/>
      <c r="AEY1481" s="168"/>
      <c r="AEZ1481" s="168"/>
      <c r="AFA1481" s="168"/>
      <c r="AFB1481" s="168"/>
      <c r="AFC1481" s="168"/>
      <c r="AFD1481" s="168"/>
      <c r="AFE1481" s="168"/>
      <c r="AFF1481" s="168"/>
      <c r="AFG1481" s="168"/>
      <c r="AFH1481" s="168"/>
      <c r="AFI1481" s="168"/>
      <c r="AFJ1481" s="168"/>
      <c r="AFK1481" s="168"/>
      <c r="AFL1481" s="168"/>
      <c r="AFM1481" s="168"/>
      <c r="AFN1481" s="168"/>
      <c r="AFO1481" s="168"/>
      <c r="AFP1481" s="168"/>
      <c r="AFQ1481" s="168"/>
      <c r="AFR1481" s="168"/>
      <c r="AFS1481" s="168"/>
      <c r="AFT1481" s="168"/>
      <c r="AFU1481" s="168"/>
      <c r="AFV1481" s="168"/>
      <c r="AFW1481" s="168"/>
      <c r="AFX1481" s="168"/>
      <c r="AFY1481" s="168"/>
      <c r="AFZ1481" s="168"/>
      <c r="AGA1481" s="168"/>
      <c r="AGB1481" s="168"/>
      <c r="AGC1481" s="168"/>
      <c r="AGD1481" s="168"/>
      <c r="AGE1481" s="168"/>
      <c r="AGF1481" s="168"/>
      <c r="AGG1481" s="168"/>
      <c r="AGH1481" s="168"/>
      <c r="AGI1481" s="168"/>
      <c r="AGJ1481" s="168"/>
      <c r="AGK1481" s="168"/>
      <c r="AGL1481" s="168"/>
      <c r="AGM1481" s="168"/>
      <c r="AGN1481" s="168"/>
      <c r="AGO1481" s="168"/>
      <c r="AGP1481" s="168"/>
      <c r="AGQ1481" s="168"/>
      <c r="AGR1481" s="168"/>
      <c r="AGS1481" s="168"/>
      <c r="AGT1481" s="168"/>
      <c r="AGU1481" s="168"/>
      <c r="AGV1481" s="168"/>
      <c r="AGW1481" s="168"/>
      <c r="AGX1481" s="168"/>
      <c r="AGY1481" s="168"/>
      <c r="AGZ1481" s="168"/>
      <c r="AHA1481" s="168"/>
      <c r="AHB1481" s="168"/>
      <c r="AHC1481" s="168"/>
      <c r="AHD1481" s="168"/>
      <c r="AHE1481" s="168"/>
      <c r="AHF1481" s="168"/>
      <c r="AHG1481" s="168"/>
      <c r="AHH1481" s="168"/>
      <c r="AHI1481" s="168"/>
      <c r="AHJ1481" s="168"/>
      <c r="AHK1481" s="168"/>
      <c r="AHL1481" s="168"/>
      <c r="AHM1481" s="168"/>
      <c r="AHN1481" s="168"/>
      <c r="AHO1481" s="168"/>
      <c r="AHP1481" s="168"/>
      <c r="AHQ1481" s="168"/>
      <c r="AHR1481" s="168"/>
      <c r="AHS1481" s="168"/>
      <c r="AHT1481" s="168"/>
      <c r="AHU1481" s="168"/>
      <c r="AHV1481" s="168"/>
      <c r="AHW1481" s="168"/>
      <c r="AHX1481" s="168"/>
      <c r="AHY1481" s="168"/>
      <c r="AHZ1481" s="168"/>
      <c r="AIA1481" s="168"/>
      <c r="AIB1481" s="168"/>
      <c r="AIC1481" s="168"/>
      <c r="AID1481" s="168"/>
      <c r="AIE1481" s="168"/>
      <c r="AIF1481" s="168"/>
      <c r="AIG1481" s="168"/>
      <c r="AIH1481" s="168"/>
      <c r="AII1481" s="168"/>
      <c r="AIJ1481" s="168"/>
      <c r="AIK1481" s="168"/>
      <c r="AIL1481" s="168"/>
      <c r="AIM1481" s="168"/>
      <c r="AIN1481" s="168"/>
      <c r="AIO1481" s="168"/>
      <c r="AIP1481" s="168"/>
      <c r="AIQ1481" s="168"/>
      <c r="AIR1481" s="168"/>
      <c r="AIS1481" s="168"/>
      <c r="AIT1481" s="168"/>
      <c r="AIU1481" s="168"/>
      <c r="AIV1481" s="168"/>
      <c r="AIW1481" s="168"/>
      <c r="AIX1481" s="168"/>
      <c r="AIY1481" s="168"/>
      <c r="AIZ1481" s="168"/>
      <c r="AJA1481" s="168"/>
      <c r="AJB1481" s="168"/>
      <c r="AJC1481" s="168"/>
      <c r="AJD1481" s="168"/>
      <c r="AJE1481" s="168"/>
      <c r="AJF1481" s="168"/>
      <c r="AJG1481" s="168"/>
      <c r="AJH1481" s="168"/>
      <c r="AJI1481" s="168"/>
      <c r="AJJ1481" s="168"/>
      <c r="AJK1481" s="168"/>
    </row>
    <row r="1482" spans="1:948" s="33" customFormat="1" ht="10.5" x14ac:dyDescent="0.15">
      <c r="A1482" s="169" t="s">
        <v>250</v>
      </c>
      <c r="B1482" s="191" t="s">
        <v>2211</v>
      </c>
      <c r="C1482" s="191" t="s">
        <v>30</v>
      </c>
      <c r="D1482" s="191" t="s">
        <v>340</v>
      </c>
      <c r="E1482" s="191" t="s">
        <v>3795</v>
      </c>
      <c r="F1482" s="191">
        <v>7509</v>
      </c>
      <c r="G1482" s="301">
        <v>43024</v>
      </c>
      <c r="H1482" s="191" t="s">
        <v>3796</v>
      </c>
      <c r="I1482" s="191" t="s">
        <v>3797</v>
      </c>
      <c r="J1482" s="191" t="s">
        <v>3804</v>
      </c>
      <c r="K1482" s="191"/>
      <c r="L1482" s="355">
        <v>64999.880799999992</v>
      </c>
      <c r="M1482" s="168"/>
      <c r="N1482" s="168"/>
      <c r="O1482" s="168"/>
      <c r="P1482" s="168"/>
      <c r="Q1482" s="168"/>
      <c r="R1482" s="168"/>
      <c r="S1482" s="168"/>
      <c r="T1482" s="168"/>
      <c r="U1482" s="168"/>
      <c r="V1482" s="168"/>
      <c r="W1482" s="168"/>
      <c r="X1482" s="168"/>
      <c r="Y1482" s="168"/>
      <c r="Z1482" s="168"/>
      <c r="AA1482" s="168"/>
      <c r="AB1482" s="168"/>
      <c r="AC1482" s="168"/>
      <c r="AD1482" s="168"/>
      <c r="AE1482" s="168"/>
      <c r="AF1482" s="168"/>
      <c r="AG1482" s="168"/>
      <c r="AH1482" s="168"/>
      <c r="AI1482" s="168"/>
      <c r="AJ1482" s="168"/>
      <c r="AK1482" s="168"/>
      <c r="AL1482" s="168"/>
      <c r="AM1482" s="168"/>
      <c r="AN1482" s="168"/>
      <c r="AO1482" s="168"/>
      <c r="AP1482" s="168"/>
      <c r="AQ1482" s="168"/>
      <c r="AR1482" s="168"/>
      <c r="AS1482" s="168"/>
      <c r="AT1482" s="168"/>
      <c r="AU1482" s="168"/>
      <c r="AV1482" s="168"/>
      <c r="AW1482" s="168"/>
      <c r="AX1482" s="168"/>
      <c r="AY1482" s="168"/>
      <c r="AZ1482" s="168"/>
      <c r="BA1482" s="168"/>
      <c r="BB1482" s="168"/>
      <c r="BC1482" s="168"/>
      <c r="BD1482" s="168"/>
      <c r="BE1482" s="168"/>
      <c r="BF1482" s="168"/>
      <c r="BG1482" s="168"/>
      <c r="BH1482" s="168"/>
      <c r="BI1482" s="168"/>
      <c r="BJ1482" s="168"/>
      <c r="BK1482" s="168"/>
      <c r="BL1482" s="168"/>
      <c r="BM1482" s="168"/>
      <c r="BN1482" s="168"/>
      <c r="BO1482" s="168"/>
      <c r="BP1482" s="168"/>
      <c r="BQ1482" s="168"/>
      <c r="BR1482" s="168"/>
      <c r="BS1482" s="168"/>
      <c r="BT1482" s="168"/>
      <c r="BU1482" s="168"/>
      <c r="BV1482" s="168"/>
      <c r="BW1482" s="168"/>
      <c r="BX1482" s="168"/>
      <c r="BY1482" s="168"/>
      <c r="BZ1482" s="168"/>
      <c r="CA1482" s="168"/>
      <c r="CB1482" s="168"/>
      <c r="CC1482" s="168"/>
      <c r="CD1482" s="168"/>
      <c r="CE1482" s="168"/>
      <c r="CF1482" s="168"/>
      <c r="CG1482" s="168"/>
      <c r="CH1482" s="168"/>
      <c r="CI1482" s="168"/>
      <c r="CJ1482" s="168"/>
      <c r="CK1482" s="168"/>
      <c r="CL1482" s="168"/>
      <c r="CM1482" s="168"/>
      <c r="CN1482" s="168"/>
      <c r="CO1482" s="168"/>
      <c r="CP1482" s="168"/>
      <c r="CQ1482" s="168"/>
      <c r="CR1482" s="168"/>
      <c r="CS1482" s="168"/>
      <c r="CT1482" s="168"/>
      <c r="CU1482" s="168"/>
      <c r="CV1482" s="168"/>
      <c r="CW1482" s="168"/>
      <c r="CX1482" s="168"/>
      <c r="CY1482" s="168"/>
      <c r="CZ1482" s="168"/>
      <c r="DA1482" s="168"/>
      <c r="DB1482" s="168"/>
      <c r="DC1482" s="168"/>
      <c r="DD1482" s="168"/>
      <c r="DE1482" s="168"/>
      <c r="DF1482" s="168"/>
      <c r="DG1482" s="168"/>
      <c r="DH1482" s="168"/>
      <c r="DI1482" s="168"/>
      <c r="DJ1482" s="168"/>
      <c r="DK1482" s="168"/>
      <c r="DL1482" s="168"/>
      <c r="DM1482" s="168"/>
      <c r="DN1482" s="168"/>
      <c r="DO1482" s="168"/>
      <c r="DP1482" s="168"/>
      <c r="DQ1482" s="168"/>
      <c r="DR1482" s="168"/>
      <c r="DS1482" s="168"/>
      <c r="DT1482" s="168"/>
      <c r="DU1482" s="168"/>
      <c r="DV1482" s="168"/>
      <c r="DW1482" s="168"/>
      <c r="DX1482" s="168"/>
      <c r="DY1482" s="168"/>
      <c r="DZ1482" s="168"/>
      <c r="EA1482" s="168"/>
      <c r="EB1482" s="168"/>
      <c r="EC1482" s="168"/>
      <c r="ED1482" s="168"/>
      <c r="EE1482" s="168"/>
      <c r="EF1482" s="168"/>
      <c r="EG1482" s="168"/>
      <c r="EH1482" s="168"/>
      <c r="EI1482" s="168"/>
      <c r="EJ1482" s="168"/>
      <c r="EK1482" s="168"/>
      <c r="EL1482" s="168"/>
      <c r="EM1482" s="168"/>
      <c r="EN1482" s="168"/>
      <c r="EO1482" s="168"/>
      <c r="EP1482" s="168"/>
      <c r="EQ1482" s="168"/>
      <c r="ER1482" s="168"/>
      <c r="ES1482" s="168"/>
      <c r="ET1482" s="168"/>
      <c r="EU1482" s="168"/>
      <c r="EV1482" s="168"/>
      <c r="EW1482" s="168"/>
      <c r="EX1482" s="168"/>
      <c r="EY1482" s="168"/>
      <c r="EZ1482" s="168"/>
      <c r="FA1482" s="168"/>
      <c r="FB1482" s="168"/>
      <c r="FC1482" s="168"/>
      <c r="FD1482" s="168"/>
      <c r="FE1482" s="168"/>
      <c r="FF1482" s="168"/>
      <c r="FG1482" s="168"/>
      <c r="FH1482" s="168"/>
      <c r="FI1482" s="168"/>
      <c r="FJ1482" s="168"/>
      <c r="FK1482" s="168"/>
      <c r="FL1482" s="168"/>
      <c r="FM1482" s="168"/>
      <c r="FN1482" s="168"/>
      <c r="FO1482" s="168"/>
      <c r="FP1482" s="168"/>
      <c r="FQ1482" s="168"/>
      <c r="FR1482" s="168"/>
      <c r="FS1482" s="168"/>
      <c r="FT1482" s="168"/>
      <c r="FU1482" s="168"/>
      <c r="FV1482" s="168"/>
      <c r="FW1482" s="168"/>
      <c r="FX1482" s="168"/>
      <c r="FY1482" s="168"/>
      <c r="FZ1482" s="168"/>
      <c r="GA1482" s="168"/>
      <c r="GB1482" s="168"/>
      <c r="GC1482" s="168"/>
      <c r="GD1482" s="168"/>
      <c r="GE1482" s="168"/>
      <c r="GF1482" s="168"/>
      <c r="GG1482" s="168"/>
      <c r="GH1482" s="168"/>
      <c r="GI1482" s="168"/>
      <c r="GJ1482" s="168"/>
      <c r="GK1482" s="168"/>
      <c r="GL1482" s="168"/>
      <c r="GM1482" s="168"/>
      <c r="GN1482" s="168"/>
      <c r="GO1482" s="168"/>
      <c r="GP1482" s="168"/>
      <c r="GQ1482" s="168"/>
      <c r="GR1482" s="168"/>
      <c r="GS1482" s="168"/>
      <c r="GT1482" s="168"/>
      <c r="GU1482" s="168"/>
      <c r="GV1482" s="168"/>
      <c r="GW1482" s="168"/>
      <c r="GX1482" s="168"/>
      <c r="GY1482" s="168"/>
      <c r="GZ1482" s="168"/>
      <c r="HA1482" s="168"/>
      <c r="HB1482" s="168"/>
      <c r="HC1482" s="168"/>
      <c r="HD1482" s="168"/>
      <c r="HE1482" s="168"/>
      <c r="HF1482" s="168"/>
      <c r="HG1482" s="168"/>
      <c r="HH1482" s="168"/>
      <c r="HI1482" s="168"/>
      <c r="HJ1482" s="168"/>
      <c r="HK1482" s="168"/>
      <c r="HL1482" s="168"/>
      <c r="HM1482" s="168"/>
      <c r="HN1482" s="168"/>
      <c r="HO1482" s="168"/>
      <c r="HP1482" s="168"/>
      <c r="HQ1482" s="168"/>
      <c r="HR1482" s="168"/>
      <c r="HS1482" s="168"/>
      <c r="HT1482" s="168"/>
      <c r="HU1482" s="168"/>
      <c r="HV1482" s="168"/>
      <c r="HW1482" s="168"/>
      <c r="HX1482" s="168"/>
      <c r="HY1482" s="168"/>
      <c r="HZ1482" s="168"/>
      <c r="IA1482" s="168"/>
      <c r="IB1482" s="168"/>
      <c r="IC1482" s="168"/>
      <c r="ID1482" s="168"/>
      <c r="IE1482" s="168"/>
      <c r="IF1482" s="168"/>
      <c r="IG1482" s="168"/>
      <c r="IH1482" s="168"/>
      <c r="II1482" s="168"/>
      <c r="IJ1482" s="168"/>
      <c r="IK1482" s="168"/>
      <c r="IL1482" s="168"/>
      <c r="IM1482" s="168"/>
      <c r="IN1482" s="168"/>
      <c r="IO1482" s="168"/>
      <c r="IP1482" s="168"/>
      <c r="IQ1482" s="168"/>
      <c r="IR1482" s="168"/>
      <c r="IS1482" s="168"/>
      <c r="IT1482" s="168"/>
      <c r="IU1482" s="168"/>
      <c r="IV1482" s="168"/>
      <c r="IW1482" s="168"/>
      <c r="IX1482" s="168"/>
      <c r="IY1482" s="168"/>
      <c r="IZ1482" s="168"/>
      <c r="JA1482" s="168"/>
      <c r="JB1482" s="168"/>
      <c r="JC1482" s="168"/>
      <c r="JD1482" s="168"/>
      <c r="JE1482" s="168"/>
      <c r="JF1482" s="168"/>
      <c r="JG1482" s="168"/>
      <c r="JH1482" s="168"/>
      <c r="JI1482" s="168"/>
      <c r="JJ1482" s="168"/>
      <c r="JK1482" s="168"/>
      <c r="JL1482" s="168"/>
      <c r="JM1482" s="168"/>
      <c r="JN1482" s="168"/>
      <c r="JO1482" s="168"/>
      <c r="JP1482" s="168"/>
      <c r="JQ1482" s="168"/>
      <c r="JR1482" s="168"/>
      <c r="JS1482" s="168"/>
      <c r="JT1482" s="168"/>
      <c r="JU1482" s="168"/>
      <c r="JV1482" s="168"/>
      <c r="JW1482" s="168"/>
      <c r="JX1482" s="168"/>
      <c r="JY1482" s="168"/>
      <c r="JZ1482" s="168"/>
      <c r="KA1482" s="168"/>
      <c r="KB1482" s="168"/>
      <c r="KC1482" s="168"/>
      <c r="KD1482" s="168"/>
      <c r="KE1482" s="168"/>
      <c r="KF1482" s="168"/>
      <c r="KG1482" s="168"/>
      <c r="KH1482" s="168"/>
      <c r="KI1482" s="168"/>
      <c r="KJ1482" s="168"/>
      <c r="KK1482" s="168"/>
      <c r="KL1482" s="168"/>
      <c r="KM1482" s="168"/>
      <c r="KN1482" s="168"/>
      <c r="KO1482" s="168"/>
      <c r="KP1482" s="168"/>
      <c r="KQ1482" s="168"/>
      <c r="KR1482" s="168"/>
      <c r="KS1482" s="168"/>
      <c r="KT1482" s="168"/>
      <c r="KU1482" s="168"/>
      <c r="KV1482" s="168"/>
      <c r="KW1482" s="168"/>
      <c r="KX1482" s="168"/>
      <c r="KY1482" s="168"/>
      <c r="KZ1482" s="168"/>
      <c r="LA1482" s="168"/>
      <c r="LB1482" s="168"/>
      <c r="LC1482" s="168"/>
      <c r="LD1482" s="168"/>
      <c r="LE1482" s="168"/>
      <c r="LF1482" s="168"/>
      <c r="LG1482" s="168"/>
      <c r="LH1482" s="168"/>
      <c r="LI1482" s="168"/>
      <c r="LJ1482" s="168"/>
      <c r="LK1482" s="168"/>
      <c r="LL1482" s="168"/>
      <c r="LM1482" s="168"/>
      <c r="LN1482" s="168"/>
      <c r="LO1482" s="168"/>
      <c r="LP1482" s="168"/>
      <c r="LQ1482" s="168"/>
      <c r="LR1482" s="168"/>
      <c r="LS1482" s="168"/>
      <c r="LT1482" s="168"/>
      <c r="LU1482" s="168"/>
      <c r="LV1482" s="168"/>
      <c r="LW1482" s="168"/>
      <c r="LX1482" s="168"/>
      <c r="LY1482" s="168"/>
      <c r="LZ1482" s="168"/>
      <c r="MA1482" s="168"/>
      <c r="MB1482" s="168"/>
      <c r="MC1482" s="168"/>
      <c r="MD1482" s="168"/>
      <c r="ME1482" s="168"/>
      <c r="MF1482" s="168"/>
      <c r="MG1482" s="168"/>
      <c r="MH1482" s="168"/>
      <c r="MI1482" s="168"/>
      <c r="MJ1482" s="168"/>
      <c r="MK1482" s="168"/>
      <c r="ML1482" s="168"/>
      <c r="MM1482" s="168"/>
      <c r="MN1482" s="168"/>
      <c r="MO1482" s="168"/>
      <c r="MP1482" s="168"/>
      <c r="MQ1482" s="168"/>
      <c r="MR1482" s="168"/>
      <c r="MS1482" s="168"/>
      <c r="MT1482" s="168"/>
      <c r="MU1482" s="168"/>
      <c r="MV1482" s="168"/>
      <c r="MW1482" s="168"/>
      <c r="MX1482" s="168"/>
      <c r="MY1482" s="168"/>
      <c r="MZ1482" s="168"/>
      <c r="NA1482" s="168"/>
      <c r="NB1482" s="168"/>
      <c r="NC1482" s="168"/>
      <c r="ND1482" s="168"/>
      <c r="NE1482" s="168"/>
      <c r="NF1482" s="168"/>
      <c r="NG1482" s="168"/>
      <c r="NH1482" s="168"/>
      <c r="NI1482" s="168"/>
      <c r="NJ1482" s="168"/>
      <c r="NK1482" s="168"/>
      <c r="NL1482" s="168"/>
      <c r="NM1482" s="168"/>
      <c r="NN1482" s="168"/>
      <c r="NO1482" s="168"/>
      <c r="NP1482" s="168"/>
      <c r="NQ1482" s="168"/>
      <c r="NR1482" s="168"/>
      <c r="NS1482" s="168"/>
      <c r="NT1482" s="168"/>
      <c r="NU1482" s="168"/>
      <c r="NV1482" s="168"/>
      <c r="NW1482" s="168"/>
      <c r="NX1482" s="168"/>
      <c r="NY1482" s="168"/>
      <c r="NZ1482" s="168"/>
      <c r="OA1482" s="168"/>
      <c r="OB1482" s="168"/>
      <c r="OC1482" s="168"/>
      <c r="OD1482" s="168"/>
      <c r="OE1482" s="168"/>
      <c r="OF1482" s="168"/>
      <c r="OG1482" s="168"/>
      <c r="OH1482" s="168"/>
      <c r="OI1482" s="168"/>
      <c r="OJ1482" s="168"/>
      <c r="OK1482" s="168"/>
      <c r="OL1482" s="168"/>
      <c r="OM1482" s="168"/>
      <c r="ON1482" s="168"/>
      <c r="OO1482" s="168"/>
      <c r="OP1482" s="168"/>
      <c r="OQ1482" s="168"/>
      <c r="OR1482" s="168"/>
      <c r="OS1482" s="168"/>
      <c r="OT1482" s="168"/>
      <c r="OU1482" s="168"/>
      <c r="OV1482" s="168"/>
      <c r="OW1482" s="168"/>
      <c r="OX1482" s="168"/>
      <c r="OY1482" s="168"/>
      <c r="OZ1482" s="168"/>
      <c r="PA1482" s="168"/>
      <c r="PB1482" s="168"/>
      <c r="PC1482" s="168"/>
      <c r="PD1482" s="168"/>
      <c r="PE1482" s="168"/>
      <c r="PF1482" s="168"/>
      <c r="PG1482" s="168"/>
      <c r="PH1482" s="168"/>
      <c r="PI1482" s="168"/>
      <c r="PJ1482" s="168"/>
      <c r="PK1482" s="168"/>
      <c r="PL1482" s="168"/>
      <c r="PM1482" s="168"/>
      <c r="PN1482" s="168"/>
      <c r="PO1482" s="168"/>
      <c r="PP1482" s="168"/>
      <c r="PQ1482" s="168"/>
      <c r="PR1482" s="168"/>
      <c r="PS1482" s="168"/>
      <c r="PT1482" s="168"/>
      <c r="PU1482" s="168"/>
      <c r="PV1482" s="168"/>
      <c r="PW1482" s="168"/>
      <c r="PX1482" s="168"/>
      <c r="PY1482" s="168"/>
      <c r="PZ1482" s="168"/>
      <c r="QA1482" s="168"/>
      <c r="QB1482" s="168"/>
      <c r="QC1482" s="168"/>
      <c r="QD1482" s="168"/>
      <c r="QE1482" s="168"/>
      <c r="QF1482" s="168"/>
      <c r="QG1482" s="168"/>
      <c r="QH1482" s="168"/>
      <c r="QI1482" s="168"/>
      <c r="QJ1482" s="168"/>
      <c r="QK1482" s="168"/>
      <c r="QL1482" s="168"/>
      <c r="QM1482" s="168"/>
      <c r="QN1482" s="168"/>
      <c r="QO1482" s="168"/>
      <c r="QP1482" s="168"/>
      <c r="QQ1482" s="168"/>
      <c r="QR1482" s="168"/>
      <c r="QS1482" s="168"/>
      <c r="QT1482" s="168"/>
      <c r="QU1482" s="168"/>
      <c r="QV1482" s="168"/>
      <c r="QW1482" s="168"/>
      <c r="QX1482" s="168"/>
      <c r="QY1482" s="168"/>
      <c r="QZ1482" s="168"/>
      <c r="RA1482" s="168"/>
      <c r="RB1482" s="168"/>
      <c r="RC1482" s="168"/>
      <c r="RD1482" s="168"/>
      <c r="RE1482" s="168"/>
      <c r="RF1482" s="168"/>
      <c r="RG1482" s="168"/>
      <c r="RH1482" s="168"/>
      <c r="RI1482" s="168"/>
      <c r="RJ1482" s="168"/>
      <c r="RK1482" s="168"/>
      <c r="RL1482" s="168"/>
      <c r="RM1482" s="168"/>
      <c r="RN1482" s="168"/>
      <c r="RO1482" s="168"/>
      <c r="RP1482" s="168"/>
      <c r="RQ1482" s="168"/>
      <c r="RR1482" s="168"/>
      <c r="RS1482" s="168"/>
      <c r="RT1482" s="168"/>
      <c r="RU1482" s="168"/>
      <c r="RV1482" s="168"/>
      <c r="RW1482" s="168"/>
      <c r="RX1482" s="168"/>
      <c r="RY1482" s="168"/>
      <c r="RZ1482" s="168"/>
      <c r="SA1482" s="168"/>
      <c r="SB1482" s="168"/>
      <c r="SC1482" s="168"/>
      <c r="SD1482" s="168"/>
      <c r="SE1482" s="168"/>
      <c r="SF1482" s="168"/>
      <c r="SG1482" s="168"/>
      <c r="SH1482" s="168"/>
      <c r="SI1482" s="168"/>
      <c r="SJ1482" s="168"/>
      <c r="SK1482" s="168"/>
      <c r="SL1482" s="168"/>
      <c r="SM1482" s="168"/>
      <c r="SN1482" s="168"/>
      <c r="SO1482" s="168"/>
      <c r="SP1482" s="168"/>
      <c r="SQ1482" s="168"/>
      <c r="SR1482" s="168"/>
      <c r="SS1482" s="168"/>
      <c r="ST1482" s="168"/>
      <c r="SU1482" s="168"/>
      <c r="SV1482" s="168"/>
      <c r="SW1482" s="168"/>
      <c r="SX1482" s="168"/>
      <c r="SY1482" s="168"/>
      <c r="SZ1482" s="168"/>
      <c r="TA1482" s="168"/>
      <c r="TB1482" s="168"/>
      <c r="TC1482" s="168"/>
      <c r="TD1482" s="168"/>
      <c r="TE1482" s="168"/>
      <c r="TF1482" s="168"/>
      <c r="TG1482" s="168"/>
      <c r="TH1482" s="168"/>
      <c r="TI1482" s="168"/>
      <c r="TJ1482" s="168"/>
      <c r="TK1482" s="168"/>
      <c r="TL1482" s="168"/>
      <c r="TM1482" s="168"/>
      <c r="TN1482" s="168"/>
      <c r="TO1482" s="168"/>
      <c r="TP1482" s="168"/>
      <c r="TQ1482" s="168"/>
      <c r="TR1482" s="168"/>
      <c r="TS1482" s="168"/>
      <c r="TT1482" s="168"/>
      <c r="TU1482" s="168"/>
      <c r="TV1482" s="168"/>
      <c r="TW1482" s="168"/>
      <c r="TX1482" s="168"/>
      <c r="TY1482" s="168"/>
      <c r="TZ1482" s="168"/>
      <c r="UA1482" s="168"/>
      <c r="UB1482" s="168"/>
      <c r="UC1482" s="168"/>
      <c r="UD1482" s="168"/>
      <c r="UE1482" s="168"/>
      <c r="UF1482" s="168"/>
      <c r="UG1482" s="168"/>
      <c r="UH1482" s="168"/>
      <c r="UI1482" s="168"/>
      <c r="UJ1482" s="168"/>
      <c r="UK1482" s="168"/>
      <c r="UL1482" s="168"/>
      <c r="UM1482" s="168"/>
      <c r="UN1482" s="168"/>
      <c r="UO1482" s="168"/>
      <c r="UP1482" s="168"/>
      <c r="UQ1482" s="168"/>
      <c r="UR1482" s="168"/>
      <c r="US1482" s="168"/>
      <c r="UT1482" s="168"/>
      <c r="UU1482" s="168"/>
      <c r="UV1482" s="168"/>
      <c r="UW1482" s="168"/>
      <c r="UX1482" s="168"/>
      <c r="UY1482" s="168"/>
      <c r="UZ1482" s="168"/>
      <c r="VA1482" s="168"/>
      <c r="VB1482" s="168"/>
      <c r="VC1482" s="168"/>
      <c r="VD1482" s="168"/>
      <c r="VE1482" s="168"/>
      <c r="VF1482" s="168"/>
      <c r="VG1482" s="168"/>
      <c r="VH1482" s="168"/>
      <c r="VI1482" s="168"/>
      <c r="VJ1482" s="168"/>
      <c r="VK1482" s="168"/>
      <c r="VL1482" s="168"/>
      <c r="VM1482" s="168"/>
      <c r="VN1482" s="168"/>
      <c r="VO1482" s="168"/>
      <c r="VP1482" s="168"/>
      <c r="VQ1482" s="168"/>
      <c r="VR1482" s="168"/>
      <c r="VS1482" s="168"/>
      <c r="VT1482" s="168"/>
      <c r="VU1482" s="168"/>
      <c r="VV1482" s="168"/>
      <c r="VW1482" s="168"/>
      <c r="VX1482" s="168"/>
      <c r="VY1482" s="168"/>
      <c r="VZ1482" s="168"/>
      <c r="WA1482" s="168"/>
      <c r="WB1482" s="168"/>
      <c r="WC1482" s="168"/>
      <c r="WD1482" s="168"/>
      <c r="WE1482" s="168"/>
      <c r="WF1482" s="168"/>
      <c r="WG1482" s="168"/>
      <c r="WH1482" s="168"/>
      <c r="WI1482" s="168"/>
      <c r="WJ1482" s="168"/>
      <c r="WK1482" s="168"/>
      <c r="WL1482" s="168"/>
      <c r="WM1482" s="168"/>
      <c r="WN1482" s="168"/>
      <c r="WO1482" s="168"/>
      <c r="WP1482" s="168"/>
      <c r="WQ1482" s="168"/>
      <c r="WR1482" s="168"/>
      <c r="WS1482" s="168"/>
      <c r="WT1482" s="168"/>
      <c r="WU1482" s="168"/>
      <c r="WV1482" s="168"/>
      <c r="WW1482" s="168"/>
      <c r="WX1482" s="168"/>
      <c r="WY1482" s="168"/>
      <c r="WZ1482" s="168"/>
      <c r="XA1482" s="168"/>
      <c r="XB1482" s="168"/>
      <c r="XC1482" s="168"/>
      <c r="XD1482" s="168"/>
      <c r="XE1482" s="168"/>
      <c r="XF1482" s="168"/>
      <c r="XG1482" s="168"/>
      <c r="XH1482" s="168"/>
      <c r="XI1482" s="168"/>
      <c r="XJ1482" s="168"/>
      <c r="XK1482" s="168"/>
      <c r="XL1482" s="168"/>
      <c r="XM1482" s="168"/>
      <c r="XN1482" s="168"/>
      <c r="XO1482" s="168"/>
      <c r="XP1482" s="168"/>
      <c r="XQ1482" s="168"/>
      <c r="XR1482" s="168"/>
      <c r="XS1482" s="168"/>
      <c r="XT1482" s="168"/>
      <c r="XU1482" s="168"/>
      <c r="XV1482" s="168"/>
      <c r="XW1482" s="168"/>
      <c r="XX1482" s="168"/>
      <c r="XY1482" s="168"/>
      <c r="XZ1482" s="168"/>
      <c r="YA1482" s="168"/>
      <c r="YB1482" s="168"/>
      <c r="YC1482" s="168"/>
      <c r="YD1482" s="168"/>
      <c r="YE1482" s="168"/>
      <c r="YF1482" s="168"/>
      <c r="YG1482" s="168"/>
      <c r="YH1482" s="168"/>
      <c r="YI1482" s="168"/>
      <c r="YJ1482" s="168"/>
      <c r="YK1482" s="168"/>
      <c r="YL1482" s="168"/>
      <c r="YM1482" s="168"/>
      <c r="YN1482" s="168"/>
      <c r="YO1482" s="168"/>
      <c r="YP1482" s="168"/>
      <c r="YQ1482" s="168"/>
      <c r="YR1482" s="168"/>
      <c r="YS1482" s="168"/>
      <c r="YT1482" s="168"/>
      <c r="YU1482" s="168"/>
      <c r="YV1482" s="168"/>
      <c r="YW1482" s="168"/>
      <c r="YX1482" s="168"/>
      <c r="YY1482" s="168"/>
      <c r="YZ1482" s="168"/>
      <c r="ZA1482" s="168"/>
      <c r="ZB1482" s="168"/>
      <c r="ZC1482" s="168"/>
      <c r="ZD1482" s="168"/>
      <c r="ZE1482" s="168"/>
      <c r="ZF1482" s="168"/>
      <c r="ZG1482" s="168"/>
      <c r="ZH1482" s="168"/>
      <c r="ZI1482" s="168"/>
      <c r="ZJ1482" s="168"/>
      <c r="ZK1482" s="168"/>
      <c r="ZL1482" s="168"/>
      <c r="ZM1482" s="168"/>
      <c r="ZN1482" s="168"/>
      <c r="ZO1482" s="168"/>
      <c r="ZP1482" s="168"/>
      <c r="ZQ1482" s="168"/>
      <c r="ZR1482" s="168"/>
      <c r="ZS1482" s="168"/>
      <c r="ZT1482" s="168"/>
      <c r="ZU1482" s="168"/>
      <c r="ZV1482" s="168"/>
      <c r="ZW1482" s="168"/>
      <c r="ZX1482" s="168"/>
      <c r="ZY1482" s="168"/>
      <c r="ZZ1482" s="168"/>
      <c r="AAA1482" s="168"/>
      <c r="AAB1482" s="168"/>
      <c r="AAC1482" s="168"/>
      <c r="AAD1482" s="168"/>
      <c r="AAE1482" s="168"/>
      <c r="AAF1482" s="168"/>
      <c r="AAG1482" s="168"/>
      <c r="AAH1482" s="168"/>
      <c r="AAI1482" s="168"/>
      <c r="AAJ1482" s="168"/>
      <c r="AAK1482" s="168"/>
      <c r="AAL1482" s="168"/>
      <c r="AAM1482" s="168"/>
      <c r="AAN1482" s="168"/>
      <c r="AAO1482" s="168"/>
      <c r="AAP1482" s="168"/>
      <c r="AAQ1482" s="168"/>
      <c r="AAR1482" s="168"/>
      <c r="AAS1482" s="168"/>
      <c r="AAT1482" s="168"/>
      <c r="AAU1482" s="168"/>
      <c r="AAV1482" s="168"/>
      <c r="AAW1482" s="168"/>
      <c r="AAX1482" s="168"/>
      <c r="AAY1482" s="168"/>
      <c r="AAZ1482" s="168"/>
      <c r="ABA1482" s="168"/>
      <c r="ABB1482" s="168"/>
      <c r="ABC1482" s="168"/>
      <c r="ABD1482" s="168"/>
      <c r="ABE1482" s="168"/>
      <c r="ABF1482" s="168"/>
      <c r="ABG1482" s="168"/>
      <c r="ABH1482" s="168"/>
      <c r="ABI1482" s="168"/>
      <c r="ABJ1482" s="168"/>
      <c r="ABK1482" s="168"/>
      <c r="ABL1482" s="168"/>
      <c r="ABM1482" s="168"/>
      <c r="ABN1482" s="168"/>
      <c r="ABO1482" s="168"/>
      <c r="ABP1482" s="168"/>
      <c r="ABQ1482" s="168"/>
      <c r="ABR1482" s="168"/>
      <c r="ABS1482" s="168"/>
      <c r="ABT1482" s="168"/>
      <c r="ABU1482" s="168"/>
      <c r="ABV1482" s="168"/>
      <c r="ABW1482" s="168"/>
      <c r="ABX1482" s="168"/>
      <c r="ABY1482" s="168"/>
      <c r="ABZ1482" s="168"/>
      <c r="ACA1482" s="168"/>
      <c r="ACB1482" s="168"/>
      <c r="ACC1482" s="168"/>
      <c r="ACD1482" s="168"/>
      <c r="ACE1482" s="168"/>
      <c r="ACF1482" s="168"/>
      <c r="ACG1482" s="168"/>
      <c r="ACH1482" s="168"/>
      <c r="ACI1482" s="168"/>
      <c r="ACJ1482" s="168"/>
      <c r="ACK1482" s="168"/>
      <c r="ACL1482" s="168"/>
      <c r="ACM1482" s="168"/>
      <c r="ACN1482" s="168"/>
      <c r="ACO1482" s="168"/>
      <c r="ACP1482" s="168"/>
      <c r="ACQ1482" s="168"/>
      <c r="ACR1482" s="168"/>
      <c r="ACS1482" s="168"/>
      <c r="ACT1482" s="168"/>
      <c r="ACU1482" s="168"/>
      <c r="ACV1482" s="168"/>
      <c r="ACW1482" s="168"/>
      <c r="ACX1482" s="168"/>
      <c r="ACY1482" s="168"/>
      <c r="ACZ1482" s="168"/>
      <c r="ADA1482" s="168"/>
      <c r="ADB1482" s="168"/>
      <c r="ADC1482" s="168"/>
      <c r="ADD1482" s="168"/>
      <c r="ADE1482" s="168"/>
      <c r="ADF1482" s="168"/>
      <c r="ADG1482" s="168"/>
      <c r="ADH1482" s="168"/>
      <c r="ADI1482" s="168"/>
      <c r="ADJ1482" s="168"/>
      <c r="ADK1482" s="168"/>
      <c r="ADL1482" s="168"/>
      <c r="ADM1482" s="168"/>
      <c r="ADN1482" s="168"/>
      <c r="ADO1482" s="168"/>
      <c r="ADP1482" s="168"/>
      <c r="ADQ1482" s="168"/>
      <c r="ADR1482" s="168"/>
      <c r="ADS1482" s="168"/>
      <c r="ADT1482" s="168"/>
      <c r="ADU1482" s="168"/>
      <c r="ADV1482" s="168"/>
      <c r="ADW1482" s="168"/>
      <c r="ADX1482" s="168"/>
      <c r="ADY1482" s="168"/>
      <c r="ADZ1482" s="168"/>
      <c r="AEA1482" s="168"/>
      <c r="AEB1482" s="168"/>
      <c r="AEC1482" s="168"/>
      <c r="AED1482" s="168"/>
      <c r="AEE1482" s="168"/>
      <c r="AEF1482" s="168"/>
      <c r="AEG1482" s="168"/>
      <c r="AEH1482" s="168"/>
      <c r="AEI1482" s="168"/>
      <c r="AEJ1482" s="168"/>
      <c r="AEK1482" s="168"/>
      <c r="AEL1482" s="168"/>
      <c r="AEM1482" s="168"/>
      <c r="AEN1482" s="168"/>
      <c r="AEO1482" s="168"/>
      <c r="AEP1482" s="168"/>
      <c r="AEQ1482" s="168"/>
      <c r="AER1482" s="168"/>
      <c r="AES1482" s="168"/>
      <c r="AET1482" s="168"/>
      <c r="AEU1482" s="168"/>
      <c r="AEV1482" s="168"/>
      <c r="AEW1482" s="168"/>
      <c r="AEX1482" s="168"/>
      <c r="AEY1482" s="168"/>
      <c r="AEZ1482" s="168"/>
      <c r="AFA1482" s="168"/>
      <c r="AFB1482" s="168"/>
      <c r="AFC1482" s="168"/>
      <c r="AFD1482" s="168"/>
      <c r="AFE1482" s="168"/>
      <c r="AFF1482" s="168"/>
      <c r="AFG1482" s="168"/>
      <c r="AFH1482" s="168"/>
      <c r="AFI1482" s="168"/>
      <c r="AFJ1482" s="168"/>
      <c r="AFK1482" s="168"/>
      <c r="AFL1482" s="168"/>
      <c r="AFM1482" s="168"/>
      <c r="AFN1482" s="168"/>
      <c r="AFO1482" s="168"/>
      <c r="AFP1482" s="168"/>
      <c r="AFQ1482" s="168"/>
      <c r="AFR1482" s="168"/>
      <c r="AFS1482" s="168"/>
      <c r="AFT1482" s="168"/>
      <c r="AFU1482" s="168"/>
      <c r="AFV1482" s="168"/>
      <c r="AFW1482" s="168"/>
      <c r="AFX1482" s="168"/>
      <c r="AFY1482" s="168"/>
      <c r="AFZ1482" s="168"/>
      <c r="AGA1482" s="168"/>
      <c r="AGB1482" s="168"/>
      <c r="AGC1482" s="168"/>
      <c r="AGD1482" s="168"/>
      <c r="AGE1482" s="168"/>
      <c r="AGF1482" s="168"/>
      <c r="AGG1482" s="168"/>
      <c r="AGH1482" s="168"/>
      <c r="AGI1482" s="168"/>
      <c r="AGJ1482" s="168"/>
      <c r="AGK1482" s="168"/>
      <c r="AGL1482" s="168"/>
      <c r="AGM1482" s="168"/>
      <c r="AGN1482" s="168"/>
      <c r="AGO1482" s="168"/>
      <c r="AGP1482" s="168"/>
      <c r="AGQ1482" s="168"/>
      <c r="AGR1482" s="168"/>
      <c r="AGS1482" s="168"/>
      <c r="AGT1482" s="168"/>
      <c r="AGU1482" s="168"/>
      <c r="AGV1482" s="168"/>
      <c r="AGW1482" s="168"/>
      <c r="AGX1482" s="168"/>
      <c r="AGY1482" s="168"/>
      <c r="AGZ1482" s="168"/>
      <c r="AHA1482" s="168"/>
      <c r="AHB1482" s="168"/>
      <c r="AHC1482" s="168"/>
      <c r="AHD1482" s="168"/>
      <c r="AHE1482" s="168"/>
      <c r="AHF1482" s="168"/>
      <c r="AHG1482" s="168"/>
      <c r="AHH1482" s="168"/>
      <c r="AHI1482" s="168"/>
      <c r="AHJ1482" s="168"/>
      <c r="AHK1482" s="168"/>
      <c r="AHL1482" s="168"/>
      <c r="AHM1482" s="168"/>
      <c r="AHN1482" s="168"/>
      <c r="AHO1482" s="168"/>
      <c r="AHP1482" s="168"/>
      <c r="AHQ1482" s="168"/>
      <c r="AHR1482" s="168"/>
      <c r="AHS1482" s="168"/>
      <c r="AHT1482" s="168"/>
      <c r="AHU1482" s="168"/>
      <c r="AHV1482" s="168"/>
      <c r="AHW1482" s="168"/>
      <c r="AHX1482" s="168"/>
      <c r="AHY1482" s="168"/>
      <c r="AHZ1482" s="168"/>
      <c r="AIA1482" s="168"/>
      <c r="AIB1482" s="168"/>
      <c r="AIC1482" s="168"/>
      <c r="AID1482" s="168"/>
      <c r="AIE1482" s="168"/>
      <c r="AIF1482" s="168"/>
      <c r="AIG1482" s="168"/>
      <c r="AIH1482" s="168"/>
      <c r="AII1482" s="168"/>
      <c r="AIJ1482" s="168"/>
      <c r="AIK1482" s="168"/>
      <c r="AIL1482" s="168"/>
      <c r="AIM1482" s="168"/>
      <c r="AIN1482" s="168"/>
      <c r="AIO1482" s="168"/>
      <c r="AIP1482" s="168"/>
      <c r="AIQ1482" s="168"/>
      <c r="AIR1482" s="168"/>
      <c r="AIS1482" s="168"/>
      <c r="AIT1482" s="168"/>
      <c r="AIU1482" s="168"/>
      <c r="AIV1482" s="168"/>
      <c r="AIW1482" s="168"/>
      <c r="AIX1482" s="168"/>
      <c r="AIY1482" s="168"/>
      <c r="AIZ1482" s="168"/>
      <c r="AJA1482" s="168"/>
      <c r="AJB1482" s="168"/>
      <c r="AJC1482" s="168"/>
      <c r="AJD1482" s="168"/>
      <c r="AJE1482" s="168"/>
      <c r="AJF1482" s="168"/>
      <c r="AJG1482" s="168"/>
      <c r="AJH1482" s="168"/>
      <c r="AJI1482" s="168"/>
      <c r="AJJ1482" s="168"/>
      <c r="AJK1482" s="168"/>
    </row>
    <row r="1483" spans="1:948" s="33" customFormat="1" ht="10.5" x14ac:dyDescent="0.15">
      <c r="A1483" s="169" t="s">
        <v>250</v>
      </c>
      <c r="B1483" s="191" t="s">
        <v>2211</v>
      </c>
      <c r="C1483" s="191" t="s">
        <v>2240</v>
      </c>
      <c r="D1483" s="191" t="s">
        <v>3805</v>
      </c>
      <c r="E1483" s="191" t="s">
        <v>3795</v>
      </c>
      <c r="F1483" s="191">
        <v>7509</v>
      </c>
      <c r="G1483" s="301">
        <v>43024</v>
      </c>
      <c r="H1483" s="191" t="s">
        <v>3806</v>
      </c>
      <c r="I1483" s="191"/>
      <c r="J1483" s="191" t="s">
        <v>3807</v>
      </c>
      <c r="K1483" s="191"/>
      <c r="L1483" s="355">
        <v>29295.8</v>
      </c>
      <c r="M1483" s="168"/>
      <c r="N1483" s="168"/>
      <c r="O1483" s="168"/>
      <c r="P1483" s="168"/>
      <c r="Q1483" s="168"/>
      <c r="R1483" s="168"/>
      <c r="S1483" s="168"/>
      <c r="T1483" s="168"/>
      <c r="U1483" s="168"/>
      <c r="V1483" s="168"/>
      <c r="W1483" s="168"/>
      <c r="X1483" s="168"/>
      <c r="Y1483" s="168"/>
      <c r="Z1483" s="168"/>
      <c r="AA1483" s="168"/>
      <c r="AB1483" s="168"/>
      <c r="AC1483" s="168"/>
      <c r="AD1483" s="168"/>
      <c r="AE1483" s="168"/>
      <c r="AF1483" s="168"/>
      <c r="AG1483" s="168"/>
      <c r="AH1483" s="168"/>
      <c r="AI1483" s="168"/>
      <c r="AJ1483" s="168"/>
      <c r="AK1483" s="168"/>
      <c r="AL1483" s="168"/>
      <c r="AM1483" s="168"/>
      <c r="AN1483" s="168"/>
      <c r="AO1483" s="168"/>
      <c r="AP1483" s="168"/>
      <c r="AQ1483" s="168"/>
      <c r="AR1483" s="168"/>
      <c r="AS1483" s="168"/>
      <c r="AT1483" s="168"/>
      <c r="AU1483" s="168"/>
      <c r="AV1483" s="168"/>
      <c r="AW1483" s="168"/>
      <c r="AX1483" s="168"/>
      <c r="AY1483" s="168"/>
      <c r="AZ1483" s="168"/>
      <c r="BA1483" s="168"/>
      <c r="BB1483" s="168"/>
      <c r="BC1483" s="168"/>
      <c r="BD1483" s="168"/>
      <c r="BE1483" s="168"/>
      <c r="BF1483" s="168"/>
      <c r="BG1483" s="168"/>
      <c r="BH1483" s="168"/>
      <c r="BI1483" s="168"/>
      <c r="BJ1483" s="168"/>
      <c r="BK1483" s="168"/>
      <c r="BL1483" s="168"/>
      <c r="BM1483" s="168"/>
      <c r="BN1483" s="168"/>
      <c r="BO1483" s="168"/>
      <c r="BP1483" s="168"/>
      <c r="BQ1483" s="168"/>
      <c r="BR1483" s="168"/>
      <c r="BS1483" s="168"/>
      <c r="BT1483" s="168"/>
      <c r="BU1483" s="168"/>
      <c r="BV1483" s="168"/>
      <c r="BW1483" s="168"/>
      <c r="BX1483" s="168"/>
      <c r="BY1483" s="168"/>
      <c r="BZ1483" s="168"/>
      <c r="CA1483" s="168"/>
      <c r="CB1483" s="168"/>
      <c r="CC1483" s="168"/>
      <c r="CD1483" s="168"/>
      <c r="CE1483" s="168"/>
      <c r="CF1483" s="168"/>
      <c r="CG1483" s="168"/>
      <c r="CH1483" s="168"/>
      <c r="CI1483" s="168"/>
      <c r="CJ1483" s="168"/>
      <c r="CK1483" s="168"/>
      <c r="CL1483" s="168"/>
      <c r="CM1483" s="168"/>
      <c r="CN1483" s="168"/>
      <c r="CO1483" s="168"/>
      <c r="CP1483" s="168"/>
      <c r="CQ1483" s="168"/>
      <c r="CR1483" s="168"/>
      <c r="CS1483" s="168"/>
      <c r="CT1483" s="168"/>
      <c r="CU1483" s="168"/>
      <c r="CV1483" s="168"/>
      <c r="CW1483" s="168"/>
      <c r="CX1483" s="168"/>
      <c r="CY1483" s="168"/>
      <c r="CZ1483" s="168"/>
      <c r="DA1483" s="168"/>
      <c r="DB1483" s="168"/>
      <c r="DC1483" s="168"/>
      <c r="DD1483" s="168"/>
      <c r="DE1483" s="168"/>
      <c r="DF1483" s="168"/>
      <c r="DG1483" s="168"/>
      <c r="DH1483" s="168"/>
      <c r="DI1483" s="168"/>
      <c r="DJ1483" s="168"/>
      <c r="DK1483" s="168"/>
      <c r="DL1483" s="168"/>
      <c r="DM1483" s="168"/>
      <c r="DN1483" s="168"/>
      <c r="DO1483" s="168"/>
      <c r="DP1483" s="168"/>
      <c r="DQ1483" s="168"/>
      <c r="DR1483" s="168"/>
      <c r="DS1483" s="168"/>
      <c r="DT1483" s="168"/>
      <c r="DU1483" s="168"/>
      <c r="DV1483" s="168"/>
      <c r="DW1483" s="168"/>
      <c r="DX1483" s="168"/>
      <c r="DY1483" s="168"/>
      <c r="DZ1483" s="168"/>
      <c r="EA1483" s="168"/>
      <c r="EB1483" s="168"/>
      <c r="EC1483" s="168"/>
      <c r="ED1483" s="168"/>
      <c r="EE1483" s="168"/>
      <c r="EF1483" s="168"/>
      <c r="EG1483" s="168"/>
      <c r="EH1483" s="168"/>
      <c r="EI1483" s="168"/>
      <c r="EJ1483" s="168"/>
      <c r="EK1483" s="168"/>
      <c r="EL1483" s="168"/>
      <c r="EM1483" s="168"/>
      <c r="EN1483" s="168"/>
      <c r="EO1483" s="168"/>
      <c r="EP1483" s="168"/>
      <c r="EQ1483" s="168"/>
      <c r="ER1483" s="168"/>
      <c r="ES1483" s="168"/>
      <c r="ET1483" s="168"/>
      <c r="EU1483" s="168"/>
      <c r="EV1483" s="168"/>
      <c r="EW1483" s="168"/>
      <c r="EX1483" s="168"/>
      <c r="EY1483" s="168"/>
      <c r="EZ1483" s="168"/>
      <c r="FA1483" s="168"/>
      <c r="FB1483" s="168"/>
      <c r="FC1483" s="168"/>
      <c r="FD1483" s="168"/>
      <c r="FE1483" s="168"/>
      <c r="FF1483" s="168"/>
      <c r="FG1483" s="168"/>
      <c r="FH1483" s="168"/>
      <c r="FI1483" s="168"/>
      <c r="FJ1483" s="168"/>
      <c r="FK1483" s="168"/>
      <c r="FL1483" s="168"/>
      <c r="FM1483" s="168"/>
      <c r="FN1483" s="168"/>
      <c r="FO1483" s="168"/>
      <c r="FP1483" s="168"/>
      <c r="FQ1483" s="168"/>
      <c r="FR1483" s="168"/>
      <c r="FS1483" s="168"/>
      <c r="FT1483" s="168"/>
      <c r="FU1483" s="168"/>
      <c r="FV1483" s="168"/>
      <c r="FW1483" s="168"/>
      <c r="FX1483" s="168"/>
      <c r="FY1483" s="168"/>
      <c r="FZ1483" s="168"/>
      <c r="GA1483" s="168"/>
      <c r="GB1483" s="168"/>
      <c r="GC1483" s="168"/>
      <c r="GD1483" s="168"/>
      <c r="GE1483" s="168"/>
      <c r="GF1483" s="168"/>
      <c r="GG1483" s="168"/>
      <c r="GH1483" s="168"/>
      <c r="GI1483" s="168"/>
      <c r="GJ1483" s="168"/>
      <c r="GK1483" s="168"/>
      <c r="GL1483" s="168"/>
      <c r="GM1483" s="168"/>
      <c r="GN1483" s="168"/>
      <c r="GO1483" s="168"/>
      <c r="GP1483" s="168"/>
      <c r="GQ1483" s="168"/>
      <c r="GR1483" s="168"/>
      <c r="GS1483" s="168"/>
      <c r="GT1483" s="168"/>
      <c r="GU1483" s="168"/>
      <c r="GV1483" s="168"/>
      <c r="GW1483" s="168"/>
      <c r="GX1483" s="168"/>
      <c r="GY1483" s="168"/>
      <c r="GZ1483" s="168"/>
      <c r="HA1483" s="168"/>
      <c r="HB1483" s="168"/>
      <c r="HC1483" s="168"/>
      <c r="HD1483" s="168"/>
      <c r="HE1483" s="168"/>
      <c r="HF1483" s="168"/>
      <c r="HG1483" s="168"/>
      <c r="HH1483" s="168"/>
      <c r="HI1483" s="168"/>
      <c r="HJ1483" s="168"/>
      <c r="HK1483" s="168"/>
      <c r="HL1483" s="168"/>
      <c r="HM1483" s="168"/>
      <c r="HN1483" s="168"/>
      <c r="HO1483" s="168"/>
      <c r="HP1483" s="168"/>
      <c r="HQ1483" s="168"/>
      <c r="HR1483" s="168"/>
      <c r="HS1483" s="168"/>
      <c r="HT1483" s="168"/>
      <c r="HU1483" s="168"/>
      <c r="HV1483" s="168"/>
      <c r="HW1483" s="168"/>
      <c r="HX1483" s="168"/>
      <c r="HY1483" s="168"/>
      <c r="HZ1483" s="168"/>
      <c r="IA1483" s="168"/>
      <c r="IB1483" s="168"/>
      <c r="IC1483" s="168"/>
      <c r="ID1483" s="168"/>
      <c r="IE1483" s="168"/>
      <c r="IF1483" s="168"/>
      <c r="IG1483" s="168"/>
      <c r="IH1483" s="168"/>
      <c r="II1483" s="168"/>
      <c r="IJ1483" s="168"/>
      <c r="IK1483" s="168"/>
      <c r="IL1483" s="168"/>
      <c r="IM1483" s="168"/>
      <c r="IN1483" s="168"/>
      <c r="IO1483" s="168"/>
      <c r="IP1483" s="168"/>
      <c r="IQ1483" s="168"/>
      <c r="IR1483" s="168"/>
      <c r="IS1483" s="168"/>
      <c r="IT1483" s="168"/>
      <c r="IU1483" s="168"/>
      <c r="IV1483" s="168"/>
      <c r="IW1483" s="168"/>
      <c r="IX1483" s="168"/>
      <c r="IY1483" s="168"/>
      <c r="IZ1483" s="168"/>
      <c r="JA1483" s="168"/>
      <c r="JB1483" s="168"/>
      <c r="JC1483" s="168"/>
      <c r="JD1483" s="168"/>
      <c r="JE1483" s="168"/>
      <c r="JF1483" s="168"/>
      <c r="JG1483" s="168"/>
      <c r="JH1483" s="168"/>
      <c r="JI1483" s="168"/>
      <c r="JJ1483" s="168"/>
      <c r="JK1483" s="168"/>
      <c r="JL1483" s="168"/>
      <c r="JM1483" s="168"/>
      <c r="JN1483" s="168"/>
      <c r="JO1483" s="168"/>
      <c r="JP1483" s="168"/>
      <c r="JQ1483" s="168"/>
      <c r="JR1483" s="168"/>
      <c r="JS1483" s="168"/>
      <c r="JT1483" s="168"/>
      <c r="JU1483" s="168"/>
      <c r="JV1483" s="168"/>
      <c r="JW1483" s="168"/>
      <c r="JX1483" s="168"/>
      <c r="JY1483" s="168"/>
      <c r="JZ1483" s="168"/>
      <c r="KA1483" s="168"/>
      <c r="KB1483" s="168"/>
      <c r="KC1483" s="168"/>
      <c r="KD1483" s="168"/>
      <c r="KE1483" s="168"/>
      <c r="KF1483" s="168"/>
      <c r="KG1483" s="168"/>
      <c r="KH1483" s="168"/>
      <c r="KI1483" s="168"/>
      <c r="KJ1483" s="168"/>
      <c r="KK1483" s="168"/>
      <c r="KL1483" s="168"/>
      <c r="KM1483" s="168"/>
      <c r="KN1483" s="168"/>
      <c r="KO1483" s="168"/>
      <c r="KP1483" s="168"/>
      <c r="KQ1483" s="168"/>
      <c r="KR1483" s="168"/>
      <c r="KS1483" s="168"/>
      <c r="KT1483" s="168"/>
      <c r="KU1483" s="168"/>
      <c r="KV1483" s="168"/>
      <c r="KW1483" s="168"/>
      <c r="KX1483" s="168"/>
      <c r="KY1483" s="168"/>
      <c r="KZ1483" s="168"/>
      <c r="LA1483" s="168"/>
      <c r="LB1483" s="168"/>
      <c r="LC1483" s="168"/>
      <c r="LD1483" s="168"/>
      <c r="LE1483" s="168"/>
      <c r="LF1483" s="168"/>
      <c r="LG1483" s="168"/>
      <c r="LH1483" s="168"/>
      <c r="LI1483" s="168"/>
      <c r="LJ1483" s="168"/>
      <c r="LK1483" s="168"/>
      <c r="LL1483" s="168"/>
      <c r="LM1483" s="168"/>
      <c r="LN1483" s="168"/>
      <c r="LO1483" s="168"/>
      <c r="LP1483" s="168"/>
      <c r="LQ1483" s="168"/>
      <c r="LR1483" s="168"/>
      <c r="LS1483" s="168"/>
      <c r="LT1483" s="168"/>
      <c r="LU1483" s="168"/>
      <c r="LV1483" s="168"/>
      <c r="LW1483" s="168"/>
      <c r="LX1483" s="168"/>
      <c r="LY1483" s="168"/>
      <c r="LZ1483" s="168"/>
      <c r="MA1483" s="168"/>
      <c r="MB1483" s="168"/>
      <c r="MC1483" s="168"/>
      <c r="MD1483" s="168"/>
      <c r="ME1483" s="168"/>
      <c r="MF1483" s="168"/>
      <c r="MG1483" s="168"/>
      <c r="MH1483" s="168"/>
      <c r="MI1483" s="168"/>
      <c r="MJ1483" s="168"/>
      <c r="MK1483" s="168"/>
      <c r="ML1483" s="168"/>
      <c r="MM1483" s="168"/>
      <c r="MN1483" s="168"/>
      <c r="MO1483" s="168"/>
      <c r="MP1483" s="168"/>
      <c r="MQ1483" s="168"/>
      <c r="MR1483" s="168"/>
      <c r="MS1483" s="168"/>
      <c r="MT1483" s="168"/>
      <c r="MU1483" s="168"/>
      <c r="MV1483" s="168"/>
      <c r="MW1483" s="168"/>
      <c r="MX1483" s="168"/>
      <c r="MY1483" s="168"/>
      <c r="MZ1483" s="168"/>
      <c r="NA1483" s="168"/>
      <c r="NB1483" s="168"/>
      <c r="NC1483" s="168"/>
      <c r="ND1483" s="168"/>
      <c r="NE1483" s="168"/>
      <c r="NF1483" s="168"/>
      <c r="NG1483" s="168"/>
      <c r="NH1483" s="168"/>
      <c r="NI1483" s="168"/>
      <c r="NJ1483" s="168"/>
      <c r="NK1483" s="168"/>
      <c r="NL1483" s="168"/>
      <c r="NM1483" s="168"/>
      <c r="NN1483" s="168"/>
      <c r="NO1483" s="168"/>
      <c r="NP1483" s="168"/>
      <c r="NQ1483" s="168"/>
      <c r="NR1483" s="168"/>
      <c r="NS1483" s="168"/>
      <c r="NT1483" s="168"/>
      <c r="NU1483" s="168"/>
      <c r="NV1483" s="168"/>
      <c r="NW1483" s="168"/>
      <c r="NX1483" s="168"/>
      <c r="NY1483" s="168"/>
      <c r="NZ1483" s="168"/>
      <c r="OA1483" s="168"/>
      <c r="OB1483" s="168"/>
      <c r="OC1483" s="168"/>
      <c r="OD1483" s="168"/>
      <c r="OE1483" s="168"/>
      <c r="OF1483" s="168"/>
      <c r="OG1483" s="168"/>
      <c r="OH1483" s="168"/>
      <c r="OI1483" s="168"/>
      <c r="OJ1483" s="168"/>
      <c r="OK1483" s="168"/>
      <c r="OL1483" s="168"/>
      <c r="OM1483" s="168"/>
      <c r="ON1483" s="168"/>
      <c r="OO1483" s="168"/>
      <c r="OP1483" s="168"/>
      <c r="OQ1483" s="168"/>
      <c r="OR1483" s="168"/>
      <c r="OS1483" s="168"/>
      <c r="OT1483" s="168"/>
      <c r="OU1483" s="168"/>
      <c r="OV1483" s="168"/>
      <c r="OW1483" s="168"/>
      <c r="OX1483" s="168"/>
      <c r="OY1483" s="168"/>
      <c r="OZ1483" s="168"/>
      <c r="PA1483" s="168"/>
      <c r="PB1483" s="168"/>
      <c r="PC1483" s="168"/>
      <c r="PD1483" s="168"/>
      <c r="PE1483" s="168"/>
      <c r="PF1483" s="168"/>
      <c r="PG1483" s="168"/>
      <c r="PH1483" s="168"/>
      <c r="PI1483" s="168"/>
      <c r="PJ1483" s="168"/>
      <c r="PK1483" s="168"/>
      <c r="PL1483" s="168"/>
      <c r="PM1483" s="168"/>
      <c r="PN1483" s="168"/>
      <c r="PO1483" s="168"/>
      <c r="PP1483" s="168"/>
      <c r="PQ1483" s="168"/>
      <c r="PR1483" s="168"/>
      <c r="PS1483" s="168"/>
      <c r="PT1483" s="168"/>
      <c r="PU1483" s="168"/>
      <c r="PV1483" s="168"/>
      <c r="PW1483" s="168"/>
      <c r="PX1483" s="168"/>
      <c r="PY1483" s="168"/>
      <c r="PZ1483" s="168"/>
      <c r="QA1483" s="168"/>
      <c r="QB1483" s="168"/>
      <c r="QC1483" s="168"/>
      <c r="QD1483" s="168"/>
      <c r="QE1483" s="168"/>
      <c r="QF1483" s="168"/>
      <c r="QG1483" s="168"/>
      <c r="QH1483" s="168"/>
      <c r="QI1483" s="168"/>
      <c r="QJ1483" s="168"/>
      <c r="QK1483" s="168"/>
      <c r="QL1483" s="168"/>
      <c r="QM1483" s="168"/>
      <c r="QN1483" s="168"/>
      <c r="QO1483" s="168"/>
      <c r="QP1483" s="168"/>
      <c r="QQ1483" s="168"/>
      <c r="QR1483" s="168"/>
      <c r="QS1483" s="168"/>
      <c r="QT1483" s="168"/>
      <c r="QU1483" s="168"/>
      <c r="QV1483" s="168"/>
      <c r="QW1483" s="168"/>
      <c r="QX1483" s="168"/>
      <c r="QY1483" s="168"/>
      <c r="QZ1483" s="168"/>
      <c r="RA1483" s="168"/>
      <c r="RB1483" s="168"/>
      <c r="RC1483" s="168"/>
      <c r="RD1483" s="168"/>
      <c r="RE1483" s="168"/>
      <c r="RF1483" s="168"/>
      <c r="RG1483" s="168"/>
      <c r="RH1483" s="168"/>
      <c r="RI1483" s="168"/>
      <c r="RJ1483" s="168"/>
      <c r="RK1483" s="168"/>
      <c r="RL1483" s="168"/>
      <c r="RM1483" s="168"/>
      <c r="RN1483" s="168"/>
      <c r="RO1483" s="168"/>
      <c r="RP1483" s="168"/>
      <c r="RQ1483" s="168"/>
      <c r="RR1483" s="168"/>
      <c r="RS1483" s="168"/>
      <c r="RT1483" s="168"/>
      <c r="RU1483" s="168"/>
      <c r="RV1483" s="168"/>
      <c r="RW1483" s="168"/>
      <c r="RX1483" s="168"/>
      <c r="RY1483" s="168"/>
      <c r="RZ1483" s="168"/>
      <c r="SA1483" s="168"/>
      <c r="SB1483" s="168"/>
      <c r="SC1483" s="168"/>
      <c r="SD1483" s="168"/>
      <c r="SE1483" s="168"/>
      <c r="SF1483" s="168"/>
      <c r="SG1483" s="168"/>
      <c r="SH1483" s="168"/>
      <c r="SI1483" s="168"/>
      <c r="SJ1483" s="168"/>
      <c r="SK1483" s="168"/>
      <c r="SL1483" s="168"/>
      <c r="SM1483" s="168"/>
      <c r="SN1483" s="168"/>
      <c r="SO1483" s="168"/>
      <c r="SP1483" s="168"/>
      <c r="SQ1483" s="168"/>
      <c r="SR1483" s="168"/>
      <c r="SS1483" s="168"/>
      <c r="ST1483" s="168"/>
      <c r="SU1483" s="168"/>
      <c r="SV1483" s="168"/>
      <c r="SW1483" s="168"/>
      <c r="SX1483" s="168"/>
      <c r="SY1483" s="168"/>
      <c r="SZ1483" s="168"/>
      <c r="TA1483" s="168"/>
      <c r="TB1483" s="168"/>
      <c r="TC1483" s="168"/>
      <c r="TD1483" s="168"/>
      <c r="TE1483" s="168"/>
      <c r="TF1483" s="168"/>
      <c r="TG1483" s="168"/>
      <c r="TH1483" s="168"/>
      <c r="TI1483" s="168"/>
      <c r="TJ1483" s="168"/>
      <c r="TK1483" s="168"/>
      <c r="TL1483" s="168"/>
      <c r="TM1483" s="168"/>
      <c r="TN1483" s="168"/>
      <c r="TO1483" s="168"/>
      <c r="TP1483" s="168"/>
      <c r="TQ1483" s="168"/>
      <c r="TR1483" s="168"/>
      <c r="TS1483" s="168"/>
      <c r="TT1483" s="168"/>
      <c r="TU1483" s="168"/>
      <c r="TV1483" s="168"/>
      <c r="TW1483" s="168"/>
      <c r="TX1483" s="168"/>
      <c r="TY1483" s="168"/>
      <c r="TZ1483" s="168"/>
      <c r="UA1483" s="168"/>
      <c r="UB1483" s="168"/>
      <c r="UC1483" s="168"/>
      <c r="UD1483" s="168"/>
      <c r="UE1483" s="168"/>
      <c r="UF1483" s="168"/>
      <c r="UG1483" s="168"/>
      <c r="UH1483" s="168"/>
      <c r="UI1483" s="168"/>
      <c r="UJ1483" s="168"/>
      <c r="UK1483" s="168"/>
      <c r="UL1483" s="168"/>
      <c r="UM1483" s="168"/>
      <c r="UN1483" s="168"/>
      <c r="UO1483" s="168"/>
      <c r="UP1483" s="168"/>
      <c r="UQ1483" s="168"/>
      <c r="UR1483" s="168"/>
      <c r="US1483" s="168"/>
      <c r="UT1483" s="168"/>
      <c r="UU1483" s="168"/>
      <c r="UV1483" s="168"/>
      <c r="UW1483" s="168"/>
      <c r="UX1483" s="168"/>
      <c r="UY1483" s="168"/>
      <c r="UZ1483" s="168"/>
      <c r="VA1483" s="168"/>
      <c r="VB1483" s="168"/>
      <c r="VC1483" s="168"/>
      <c r="VD1483" s="168"/>
      <c r="VE1483" s="168"/>
      <c r="VF1483" s="168"/>
      <c r="VG1483" s="168"/>
      <c r="VH1483" s="168"/>
      <c r="VI1483" s="168"/>
      <c r="VJ1483" s="168"/>
      <c r="VK1483" s="168"/>
      <c r="VL1483" s="168"/>
      <c r="VM1483" s="168"/>
      <c r="VN1483" s="168"/>
      <c r="VO1483" s="168"/>
      <c r="VP1483" s="168"/>
      <c r="VQ1483" s="168"/>
      <c r="VR1483" s="168"/>
      <c r="VS1483" s="168"/>
      <c r="VT1483" s="168"/>
      <c r="VU1483" s="168"/>
      <c r="VV1483" s="168"/>
      <c r="VW1483" s="168"/>
      <c r="VX1483" s="168"/>
      <c r="VY1483" s="168"/>
      <c r="VZ1483" s="168"/>
      <c r="WA1483" s="168"/>
      <c r="WB1483" s="168"/>
      <c r="WC1483" s="168"/>
      <c r="WD1483" s="168"/>
      <c r="WE1483" s="168"/>
      <c r="WF1483" s="168"/>
      <c r="WG1483" s="168"/>
      <c r="WH1483" s="168"/>
      <c r="WI1483" s="168"/>
      <c r="WJ1483" s="168"/>
      <c r="WK1483" s="168"/>
      <c r="WL1483" s="168"/>
      <c r="WM1483" s="168"/>
      <c r="WN1483" s="168"/>
      <c r="WO1483" s="168"/>
      <c r="WP1483" s="168"/>
      <c r="WQ1483" s="168"/>
      <c r="WR1483" s="168"/>
      <c r="WS1483" s="168"/>
      <c r="WT1483" s="168"/>
      <c r="WU1483" s="168"/>
      <c r="WV1483" s="168"/>
      <c r="WW1483" s="168"/>
      <c r="WX1483" s="168"/>
      <c r="WY1483" s="168"/>
      <c r="WZ1483" s="168"/>
      <c r="XA1483" s="168"/>
      <c r="XB1483" s="168"/>
      <c r="XC1483" s="168"/>
      <c r="XD1483" s="168"/>
      <c r="XE1483" s="168"/>
      <c r="XF1483" s="168"/>
      <c r="XG1483" s="168"/>
      <c r="XH1483" s="168"/>
      <c r="XI1483" s="168"/>
      <c r="XJ1483" s="168"/>
      <c r="XK1483" s="168"/>
      <c r="XL1483" s="168"/>
      <c r="XM1483" s="168"/>
      <c r="XN1483" s="168"/>
      <c r="XO1483" s="168"/>
      <c r="XP1483" s="168"/>
      <c r="XQ1483" s="168"/>
      <c r="XR1483" s="168"/>
      <c r="XS1483" s="168"/>
      <c r="XT1483" s="168"/>
      <c r="XU1483" s="168"/>
      <c r="XV1483" s="168"/>
      <c r="XW1483" s="168"/>
      <c r="XX1483" s="168"/>
      <c r="XY1483" s="168"/>
      <c r="XZ1483" s="168"/>
      <c r="YA1483" s="168"/>
      <c r="YB1483" s="168"/>
      <c r="YC1483" s="168"/>
      <c r="YD1483" s="168"/>
      <c r="YE1483" s="168"/>
      <c r="YF1483" s="168"/>
      <c r="YG1483" s="168"/>
      <c r="YH1483" s="168"/>
      <c r="YI1483" s="168"/>
      <c r="YJ1483" s="168"/>
      <c r="YK1483" s="168"/>
      <c r="YL1483" s="168"/>
      <c r="YM1483" s="168"/>
      <c r="YN1483" s="168"/>
      <c r="YO1483" s="168"/>
      <c r="YP1483" s="168"/>
      <c r="YQ1483" s="168"/>
      <c r="YR1483" s="168"/>
      <c r="YS1483" s="168"/>
      <c r="YT1483" s="168"/>
      <c r="YU1483" s="168"/>
      <c r="YV1483" s="168"/>
      <c r="YW1483" s="168"/>
      <c r="YX1483" s="168"/>
      <c r="YY1483" s="168"/>
      <c r="YZ1483" s="168"/>
      <c r="ZA1483" s="168"/>
      <c r="ZB1483" s="168"/>
      <c r="ZC1483" s="168"/>
      <c r="ZD1483" s="168"/>
      <c r="ZE1483" s="168"/>
      <c r="ZF1483" s="168"/>
      <c r="ZG1483" s="168"/>
      <c r="ZH1483" s="168"/>
      <c r="ZI1483" s="168"/>
      <c r="ZJ1483" s="168"/>
      <c r="ZK1483" s="168"/>
      <c r="ZL1483" s="168"/>
      <c r="ZM1483" s="168"/>
      <c r="ZN1483" s="168"/>
      <c r="ZO1483" s="168"/>
      <c r="ZP1483" s="168"/>
      <c r="ZQ1483" s="168"/>
      <c r="ZR1483" s="168"/>
      <c r="ZS1483" s="168"/>
      <c r="ZT1483" s="168"/>
      <c r="ZU1483" s="168"/>
      <c r="ZV1483" s="168"/>
      <c r="ZW1483" s="168"/>
      <c r="ZX1483" s="168"/>
      <c r="ZY1483" s="168"/>
      <c r="ZZ1483" s="168"/>
      <c r="AAA1483" s="168"/>
      <c r="AAB1483" s="168"/>
      <c r="AAC1483" s="168"/>
      <c r="AAD1483" s="168"/>
      <c r="AAE1483" s="168"/>
      <c r="AAF1483" s="168"/>
      <c r="AAG1483" s="168"/>
      <c r="AAH1483" s="168"/>
      <c r="AAI1483" s="168"/>
      <c r="AAJ1483" s="168"/>
      <c r="AAK1483" s="168"/>
      <c r="AAL1483" s="168"/>
      <c r="AAM1483" s="168"/>
      <c r="AAN1483" s="168"/>
      <c r="AAO1483" s="168"/>
      <c r="AAP1483" s="168"/>
      <c r="AAQ1483" s="168"/>
      <c r="AAR1483" s="168"/>
      <c r="AAS1483" s="168"/>
      <c r="AAT1483" s="168"/>
      <c r="AAU1483" s="168"/>
      <c r="AAV1483" s="168"/>
      <c r="AAW1483" s="168"/>
      <c r="AAX1483" s="168"/>
      <c r="AAY1483" s="168"/>
      <c r="AAZ1483" s="168"/>
      <c r="ABA1483" s="168"/>
      <c r="ABB1483" s="168"/>
      <c r="ABC1483" s="168"/>
      <c r="ABD1483" s="168"/>
      <c r="ABE1483" s="168"/>
      <c r="ABF1483" s="168"/>
      <c r="ABG1483" s="168"/>
      <c r="ABH1483" s="168"/>
      <c r="ABI1483" s="168"/>
      <c r="ABJ1483" s="168"/>
      <c r="ABK1483" s="168"/>
      <c r="ABL1483" s="168"/>
      <c r="ABM1483" s="168"/>
      <c r="ABN1483" s="168"/>
      <c r="ABO1483" s="168"/>
      <c r="ABP1483" s="168"/>
      <c r="ABQ1483" s="168"/>
      <c r="ABR1483" s="168"/>
      <c r="ABS1483" s="168"/>
      <c r="ABT1483" s="168"/>
      <c r="ABU1483" s="168"/>
      <c r="ABV1483" s="168"/>
      <c r="ABW1483" s="168"/>
      <c r="ABX1483" s="168"/>
      <c r="ABY1483" s="168"/>
      <c r="ABZ1483" s="168"/>
      <c r="ACA1483" s="168"/>
      <c r="ACB1483" s="168"/>
      <c r="ACC1483" s="168"/>
      <c r="ACD1483" s="168"/>
      <c r="ACE1483" s="168"/>
      <c r="ACF1483" s="168"/>
      <c r="ACG1483" s="168"/>
      <c r="ACH1483" s="168"/>
      <c r="ACI1483" s="168"/>
      <c r="ACJ1483" s="168"/>
      <c r="ACK1483" s="168"/>
      <c r="ACL1483" s="168"/>
      <c r="ACM1483" s="168"/>
      <c r="ACN1483" s="168"/>
      <c r="ACO1483" s="168"/>
      <c r="ACP1483" s="168"/>
      <c r="ACQ1483" s="168"/>
      <c r="ACR1483" s="168"/>
      <c r="ACS1483" s="168"/>
      <c r="ACT1483" s="168"/>
      <c r="ACU1483" s="168"/>
      <c r="ACV1483" s="168"/>
      <c r="ACW1483" s="168"/>
      <c r="ACX1483" s="168"/>
      <c r="ACY1483" s="168"/>
      <c r="ACZ1483" s="168"/>
      <c r="ADA1483" s="168"/>
      <c r="ADB1483" s="168"/>
      <c r="ADC1483" s="168"/>
      <c r="ADD1483" s="168"/>
      <c r="ADE1483" s="168"/>
      <c r="ADF1483" s="168"/>
      <c r="ADG1483" s="168"/>
      <c r="ADH1483" s="168"/>
      <c r="ADI1483" s="168"/>
      <c r="ADJ1483" s="168"/>
      <c r="ADK1483" s="168"/>
      <c r="ADL1483" s="168"/>
      <c r="ADM1483" s="168"/>
      <c r="ADN1483" s="168"/>
      <c r="ADO1483" s="168"/>
      <c r="ADP1483" s="168"/>
      <c r="ADQ1483" s="168"/>
      <c r="ADR1483" s="168"/>
      <c r="ADS1483" s="168"/>
      <c r="ADT1483" s="168"/>
      <c r="ADU1483" s="168"/>
      <c r="ADV1483" s="168"/>
      <c r="ADW1483" s="168"/>
      <c r="ADX1483" s="168"/>
      <c r="ADY1483" s="168"/>
      <c r="ADZ1483" s="168"/>
      <c r="AEA1483" s="168"/>
      <c r="AEB1483" s="168"/>
      <c r="AEC1483" s="168"/>
      <c r="AED1483" s="168"/>
      <c r="AEE1483" s="168"/>
      <c r="AEF1483" s="168"/>
      <c r="AEG1483" s="168"/>
      <c r="AEH1483" s="168"/>
      <c r="AEI1483" s="168"/>
      <c r="AEJ1483" s="168"/>
      <c r="AEK1483" s="168"/>
      <c r="AEL1483" s="168"/>
      <c r="AEM1483" s="168"/>
      <c r="AEN1483" s="168"/>
      <c r="AEO1483" s="168"/>
      <c r="AEP1483" s="168"/>
      <c r="AEQ1483" s="168"/>
      <c r="AER1483" s="168"/>
      <c r="AES1483" s="168"/>
      <c r="AET1483" s="168"/>
      <c r="AEU1483" s="168"/>
      <c r="AEV1483" s="168"/>
      <c r="AEW1483" s="168"/>
      <c r="AEX1483" s="168"/>
      <c r="AEY1483" s="168"/>
      <c r="AEZ1483" s="168"/>
      <c r="AFA1483" s="168"/>
      <c r="AFB1483" s="168"/>
      <c r="AFC1483" s="168"/>
      <c r="AFD1483" s="168"/>
      <c r="AFE1483" s="168"/>
      <c r="AFF1483" s="168"/>
      <c r="AFG1483" s="168"/>
      <c r="AFH1483" s="168"/>
      <c r="AFI1483" s="168"/>
      <c r="AFJ1483" s="168"/>
      <c r="AFK1483" s="168"/>
      <c r="AFL1483" s="168"/>
      <c r="AFM1483" s="168"/>
      <c r="AFN1483" s="168"/>
      <c r="AFO1483" s="168"/>
      <c r="AFP1483" s="168"/>
      <c r="AFQ1483" s="168"/>
      <c r="AFR1483" s="168"/>
      <c r="AFS1483" s="168"/>
      <c r="AFT1483" s="168"/>
      <c r="AFU1483" s="168"/>
      <c r="AFV1483" s="168"/>
      <c r="AFW1483" s="168"/>
      <c r="AFX1483" s="168"/>
      <c r="AFY1483" s="168"/>
      <c r="AFZ1483" s="168"/>
      <c r="AGA1483" s="168"/>
      <c r="AGB1483" s="168"/>
      <c r="AGC1483" s="168"/>
      <c r="AGD1483" s="168"/>
      <c r="AGE1483" s="168"/>
      <c r="AGF1483" s="168"/>
      <c r="AGG1483" s="168"/>
      <c r="AGH1483" s="168"/>
      <c r="AGI1483" s="168"/>
      <c r="AGJ1483" s="168"/>
      <c r="AGK1483" s="168"/>
      <c r="AGL1483" s="168"/>
      <c r="AGM1483" s="168"/>
      <c r="AGN1483" s="168"/>
      <c r="AGO1483" s="168"/>
      <c r="AGP1483" s="168"/>
      <c r="AGQ1483" s="168"/>
      <c r="AGR1483" s="168"/>
      <c r="AGS1483" s="168"/>
      <c r="AGT1483" s="168"/>
      <c r="AGU1483" s="168"/>
      <c r="AGV1483" s="168"/>
      <c r="AGW1483" s="168"/>
      <c r="AGX1483" s="168"/>
      <c r="AGY1483" s="168"/>
      <c r="AGZ1483" s="168"/>
      <c r="AHA1483" s="168"/>
      <c r="AHB1483" s="168"/>
      <c r="AHC1483" s="168"/>
      <c r="AHD1483" s="168"/>
      <c r="AHE1483" s="168"/>
      <c r="AHF1483" s="168"/>
      <c r="AHG1483" s="168"/>
      <c r="AHH1483" s="168"/>
      <c r="AHI1483" s="168"/>
      <c r="AHJ1483" s="168"/>
      <c r="AHK1483" s="168"/>
      <c r="AHL1483" s="168"/>
      <c r="AHM1483" s="168"/>
      <c r="AHN1483" s="168"/>
      <c r="AHO1483" s="168"/>
      <c r="AHP1483" s="168"/>
      <c r="AHQ1483" s="168"/>
      <c r="AHR1483" s="168"/>
      <c r="AHS1483" s="168"/>
      <c r="AHT1483" s="168"/>
      <c r="AHU1483" s="168"/>
      <c r="AHV1483" s="168"/>
      <c r="AHW1483" s="168"/>
      <c r="AHX1483" s="168"/>
      <c r="AHY1483" s="168"/>
      <c r="AHZ1483" s="168"/>
      <c r="AIA1483" s="168"/>
      <c r="AIB1483" s="168"/>
      <c r="AIC1483" s="168"/>
      <c r="AID1483" s="168"/>
      <c r="AIE1483" s="168"/>
      <c r="AIF1483" s="168"/>
      <c r="AIG1483" s="168"/>
      <c r="AIH1483" s="168"/>
      <c r="AII1483" s="168"/>
      <c r="AIJ1483" s="168"/>
      <c r="AIK1483" s="168"/>
      <c r="AIL1483" s="168"/>
      <c r="AIM1483" s="168"/>
      <c r="AIN1483" s="168"/>
      <c r="AIO1483" s="168"/>
      <c r="AIP1483" s="168"/>
      <c r="AIQ1483" s="168"/>
      <c r="AIR1483" s="168"/>
      <c r="AIS1483" s="168"/>
      <c r="AIT1483" s="168"/>
      <c r="AIU1483" s="168"/>
      <c r="AIV1483" s="168"/>
      <c r="AIW1483" s="168"/>
      <c r="AIX1483" s="168"/>
      <c r="AIY1483" s="168"/>
      <c r="AIZ1483" s="168"/>
      <c r="AJA1483" s="168"/>
      <c r="AJB1483" s="168"/>
      <c r="AJC1483" s="168"/>
      <c r="AJD1483" s="168"/>
      <c r="AJE1483" s="168"/>
      <c r="AJF1483" s="168"/>
      <c r="AJG1483" s="168"/>
      <c r="AJH1483" s="168"/>
      <c r="AJI1483" s="168"/>
      <c r="AJJ1483" s="168"/>
      <c r="AJK1483" s="168"/>
    </row>
    <row r="1484" spans="1:948" s="33" customFormat="1" ht="10.5" x14ac:dyDescent="0.15">
      <c r="A1484" s="169" t="s">
        <v>250</v>
      </c>
      <c r="B1484" s="191" t="s">
        <v>2211</v>
      </c>
      <c r="C1484" s="191" t="s">
        <v>2240</v>
      </c>
      <c r="D1484" s="191" t="s">
        <v>3808</v>
      </c>
      <c r="E1484" s="191" t="s">
        <v>3795</v>
      </c>
      <c r="F1484" s="191">
        <v>7509</v>
      </c>
      <c r="G1484" s="301">
        <v>43024</v>
      </c>
      <c r="H1484" s="191" t="s">
        <v>3806</v>
      </c>
      <c r="I1484" s="191"/>
      <c r="J1484" s="191" t="s">
        <v>3809</v>
      </c>
      <c r="K1484" s="191"/>
      <c r="L1484" s="355">
        <v>29295.8</v>
      </c>
      <c r="M1484" s="168"/>
      <c r="N1484" s="168"/>
      <c r="O1484" s="168"/>
      <c r="P1484" s="168"/>
      <c r="Q1484" s="168"/>
      <c r="R1484" s="168"/>
      <c r="S1484" s="168"/>
      <c r="T1484" s="168"/>
      <c r="U1484" s="168"/>
      <c r="V1484" s="168"/>
      <c r="W1484" s="168"/>
      <c r="X1484" s="168"/>
      <c r="Y1484" s="168"/>
      <c r="Z1484" s="168"/>
      <c r="AA1484" s="168"/>
      <c r="AB1484" s="168"/>
      <c r="AC1484" s="168"/>
      <c r="AD1484" s="168"/>
      <c r="AE1484" s="168"/>
      <c r="AF1484" s="168"/>
      <c r="AG1484" s="168"/>
      <c r="AH1484" s="168"/>
      <c r="AI1484" s="168"/>
      <c r="AJ1484" s="168"/>
      <c r="AK1484" s="168"/>
      <c r="AL1484" s="168"/>
      <c r="AM1484" s="168"/>
      <c r="AN1484" s="168"/>
      <c r="AO1484" s="168"/>
      <c r="AP1484" s="168"/>
      <c r="AQ1484" s="168"/>
      <c r="AR1484" s="168"/>
      <c r="AS1484" s="168"/>
      <c r="AT1484" s="168"/>
      <c r="AU1484" s="168"/>
      <c r="AV1484" s="168"/>
      <c r="AW1484" s="168"/>
      <c r="AX1484" s="168"/>
      <c r="AY1484" s="168"/>
      <c r="AZ1484" s="168"/>
      <c r="BA1484" s="168"/>
      <c r="BB1484" s="168"/>
      <c r="BC1484" s="168"/>
      <c r="BD1484" s="168"/>
      <c r="BE1484" s="168"/>
      <c r="BF1484" s="168"/>
      <c r="BG1484" s="168"/>
      <c r="BH1484" s="168"/>
      <c r="BI1484" s="168"/>
      <c r="BJ1484" s="168"/>
      <c r="BK1484" s="168"/>
      <c r="BL1484" s="168"/>
      <c r="BM1484" s="168"/>
      <c r="BN1484" s="168"/>
      <c r="BO1484" s="168"/>
      <c r="BP1484" s="168"/>
      <c r="BQ1484" s="168"/>
      <c r="BR1484" s="168"/>
      <c r="BS1484" s="168"/>
      <c r="BT1484" s="168"/>
      <c r="BU1484" s="168"/>
      <c r="BV1484" s="168"/>
      <c r="BW1484" s="168"/>
      <c r="BX1484" s="168"/>
      <c r="BY1484" s="168"/>
      <c r="BZ1484" s="168"/>
      <c r="CA1484" s="168"/>
      <c r="CB1484" s="168"/>
      <c r="CC1484" s="168"/>
      <c r="CD1484" s="168"/>
      <c r="CE1484" s="168"/>
      <c r="CF1484" s="168"/>
      <c r="CG1484" s="168"/>
      <c r="CH1484" s="168"/>
      <c r="CI1484" s="168"/>
      <c r="CJ1484" s="168"/>
      <c r="CK1484" s="168"/>
      <c r="CL1484" s="168"/>
      <c r="CM1484" s="168"/>
      <c r="CN1484" s="168"/>
      <c r="CO1484" s="168"/>
      <c r="CP1484" s="168"/>
      <c r="CQ1484" s="168"/>
      <c r="CR1484" s="168"/>
      <c r="CS1484" s="168"/>
      <c r="CT1484" s="168"/>
      <c r="CU1484" s="168"/>
      <c r="CV1484" s="168"/>
      <c r="CW1484" s="168"/>
      <c r="CX1484" s="168"/>
      <c r="CY1484" s="168"/>
      <c r="CZ1484" s="168"/>
      <c r="DA1484" s="168"/>
      <c r="DB1484" s="168"/>
      <c r="DC1484" s="168"/>
      <c r="DD1484" s="168"/>
      <c r="DE1484" s="168"/>
      <c r="DF1484" s="168"/>
      <c r="DG1484" s="168"/>
      <c r="DH1484" s="168"/>
      <c r="DI1484" s="168"/>
      <c r="DJ1484" s="168"/>
      <c r="DK1484" s="168"/>
      <c r="DL1484" s="168"/>
      <c r="DM1484" s="168"/>
      <c r="DN1484" s="168"/>
      <c r="DO1484" s="168"/>
      <c r="DP1484" s="168"/>
      <c r="DQ1484" s="168"/>
      <c r="DR1484" s="168"/>
      <c r="DS1484" s="168"/>
      <c r="DT1484" s="168"/>
      <c r="DU1484" s="168"/>
      <c r="DV1484" s="168"/>
      <c r="DW1484" s="168"/>
      <c r="DX1484" s="168"/>
      <c r="DY1484" s="168"/>
      <c r="DZ1484" s="168"/>
      <c r="EA1484" s="168"/>
      <c r="EB1484" s="168"/>
      <c r="EC1484" s="168"/>
      <c r="ED1484" s="168"/>
      <c r="EE1484" s="168"/>
      <c r="EF1484" s="168"/>
      <c r="EG1484" s="168"/>
      <c r="EH1484" s="168"/>
      <c r="EI1484" s="168"/>
      <c r="EJ1484" s="168"/>
      <c r="EK1484" s="168"/>
      <c r="EL1484" s="168"/>
      <c r="EM1484" s="168"/>
      <c r="EN1484" s="168"/>
      <c r="EO1484" s="168"/>
      <c r="EP1484" s="168"/>
      <c r="EQ1484" s="168"/>
      <c r="ER1484" s="168"/>
      <c r="ES1484" s="168"/>
      <c r="ET1484" s="168"/>
      <c r="EU1484" s="168"/>
      <c r="EV1484" s="168"/>
      <c r="EW1484" s="168"/>
      <c r="EX1484" s="168"/>
      <c r="EY1484" s="168"/>
      <c r="EZ1484" s="168"/>
      <c r="FA1484" s="168"/>
      <c r="FB1484" s="168"/>
      <c r="FC1484" s="168"/>
      <c r="FD1484" s="168"/>
      <c r="FE1484" s="168"/>
      <c r="FF1484" s="168"/>
      <c r="FG1484" s="168"/>
      <c r="FH1484" s="168"/>
      <c r="FI1484" s="168"/>
      <c r="FJ1484" s="168"/>
      <c r="FK1484" s="168"/>
      <c r="FL1484" s="168"/>
      <c r="FM1484" s="168"/>
      <c r="FN1484" s="168"/>
      <c r="FO1484" s="168"/>
      <c r="FP1484" s="168"/>
      <c r="FQ1484" s="168"/>
      <c r="FR1484" s="168"/>
      <c r="FS1484" s="168"/>
      <c r="FT1484" s="168"/>
      <c r="FU1484" s="168"/>
      <c r="FV1484" s="168"/>
      <c r="FW1484" s="168"/>
      <c r="FX1484" s="168"/>
      <c r="FY1484" s="168"/>
      <c r="FZ1484" s="168"/>
      <c r="GA1484" s="168"/>
      <c r="GB1484" s="168"/>
      <c r="GC1484" s="168"/>
      <c r="GD1484" s="168"/>
      <c r="GE1484" s="168"/>
      <c r="GF1484" s="168"/>
      <c r="GG1484" s="168"/>
      <c r="GH1484" s="168"/>
      <c r="GI1484" s="168"/>
      <c r="GJ1484" s="168"/>
      <c r="GK1484" s="168"/>
      <c r="GL1484" s="168"/>
      <c r="GM1484" s="168"/>
      <c r="GN1484" s="168"/>
      <c r="GO1484" s="168"/>
      <c r="GP1484" s="168"/>
      <c r="GQ1484" s="168"/>
      <c r="GR1484" s="168"/>
      <c r="GS1484" s="168"/>
      <c r="GT1484" s="168"/>
      <c r="GU1484" s="168"/>
      <c r="GV1484" s="168"/>
      <c r="GW1484" s="168"/>
      <c r="GX1484" s="168"/>
      <c r="GY1484" s="168"/>
      <c r="GZ1484" s="168"/>
      <c r="HA1484" s="168"/>
      <c r="HB1484" s="168"/>
      <c r="HC1484" s="168"/>
      <c r="HD1484" s="168"/>
      <c r="HE1484" s="168"/>
      <c r="HF1484" s="168"/>
      <c r="HG1484" s="168"/>
      <c r="HH1484" s="168"/>
      <c r="HI1484" s="168"/>
      <c r="HJ1484" s="168"/>
      <c r="HK1484" s="168"/>
      <c r="HL1484" s="168"/>
      <c r="HM1484" s="168"/>
      <c r="HN1484" s="168"/>
      <c r="HO1484" s="168"/>
      <c r="HP1484" s="168"/>
      <c r="HQ1484" s="168"/>
      <c r="HR1484" s="168"/>
      <c r="HS1484" s="168"/>
      <c r="HT1484" s="168"/>
      <c r="HU1484" s="168"/>
      <c r="HV1484" s="168"/>
      <c r="HW1484" s="168"/>
      <c r="HX1484" s="168"/>
      <c r="HY1484" s="168"/>
      <c r="HZ1484" s="168"/>
      <c r="IA1484" s="168"/>
      <c r="IB1484" s="168"/>
      <c r="IC1484" s="168"/>
      <c r="ID1484" s="168"/>
      <c r="IE1484" s="168"/>
      <c r="IF1484" s="168"/>
      <c r="IG1484" s="168"/>
      <c r="IH1484" s="168"/>
      <c r="II1484" s="168"/>
      <c r="IJ1484" s="168"/>
      <c r="IK1484" s="168"/>
      <c r="IL1484" s="168"/>
      <c r="IM1484" s="168"/>
      <c r="IN1484" s="168"/>
      <c r="IO1484" s="168"/>
      <c r="IP1484" s="168"/>
      <c r="IQ1484" s="168"/>
      <c r="IR1484" s="168"/>
      <c r="IS1484" s="168"/>
      <c r="IT1484" s="168"/>
      <c r="IU1484" s="168"/>
      <c r="IV1484" s="168"/>
      <c r="IW1484" s="168"/>
      <c r="IX1484" s="168"/>
      <c r="IY1484" s="168"/>
      <c r="IZ1484" s="168"/>
      <c r="JA1484" s="168"/>
      <c r="JB1484" s="168"/>
      <c r="JC1484" s="168"/>
      <c r="JD1484" s="168"/>
      <c r="JE1484" s="168"/>
      <c r="JF1484" s="168"/>
      <c r="JG1484" s="168"/>
      <c r="JH1484" s="168"/>
      <c r="JI1484" s="168"/>
      <c r="JJ1484" s="168"/>
      <c r="JK1484" s="168"/>
      <c r="JL1484" s="168"/>
      <c r="JM1484" s="168"/>
      <c r="JN1484" s="168"/>
      <c r="JO1484" s="168"/>
      <c r="JP1484" s="168"/>
      <c r="JQ1484" s="168"/>
      <c r="JR1484" s="168"/>
      <c r="JS1484" s="168"/>
      <c r="JT1484" s="168"/>
      <c r="JU1484" s="168"/>
      <c r="JV1484" s="168"/>
      <c r="JW1484" s="168"/>
      <c r="JX1484" s="168"/>
      <c r="JY1484" s="168"/>
      <c r="JZ1484" s="168"/>
      <c r="KA1484" s="168"/>
      <c r="KB1484" s="168"/>
      <c r="KC1484" s="168"/>
      <c r="KD1484" s="168"/>
      <c r="KE1484" s="168"/>
      <c r="KF1484" s="168"/>
      <c r="KG1484" s="168"/>
      <c r="KH1484" s="168"/>
      <c r="KI1484" s="168"/>
      <c r="KJ1484" s="168"/>
      <c r="KK1484" s="168"/>
      <c r="KL1484" s="168"/>
      <c r="KM1484" s="168"/>
      <c r="KN1484" s="168"/>
      <c r="KO1484" s="168"/>
      <c r="KP1484" s="168"/>
      <c r="KQ1484" s="168"/>
      <c r="KR1484" s="168"/>
      <c r="KS1484" s="168"/>
      <c r="KT1484" s="168"/>
      <c r="KU1484" s="168"/>
      <c r="KV1484" s="168"/>
      <c r="KW1484" s="168"/>
      <c r="KX1484" s="168"/>
      <c r="KY1484" s="168"/>
      <c r="KZ1484" s="168"/>
      <c r="LA1484" s="168"/>
      <c r="LB1484" s="168"/>
      <c r="LC1484" s="168"/>
      <c r="LD1484" s="168"/>
      <c r="LE1484" s="168"/>
      <c r="LF1484" s="168"/>
      <c r="LG1484" s="168"/>
      <c r="LH1484" s="168"/>
      <c r="LI1484" s="168"/>
      <c r="LJ1484" s="168"/>
      <c r="LK1484" s="168"/>
      <c r="LL1484" s="168"/>
      <c r="LM1484" s="168"/>
      <c r="LN1484" s="168"/>
      <c r="LO1484" s="168"/>
      <c r="LP1484" s="168"/>
      <c r="LQ1484" s="168"/>
      <c r="LR1484" s="168"/>
      <c r="LS1484" s="168"/>
      <c r="LT1484" s="168"/>
      <c r="LU1484" s="168"/>
      <c r="LV1484" s="168"/>
      <c r="LW1484" s="168"/>
      <c r="LX1484" s="168"/>
      <c r="LY1484" s="168"/>
      <c r="LZ1484" s="168"/>
      <c r="MA1484" s="168"/>
      <c r="MB1484" s="168"/>
      <c r="MC1484" s="168"/>
      <c r="MD1484" s="168"/>
      <c r="ME1484" s="168"/>
      <c r="MF1484" s="168"/>
      <c r="MG1484" s="168"/>
      <c r="MH1484" s="168"/>
      <c r="MI1484" s="168"/>
      <c r="MJ1484" s="168"/>
      <c r="MK1484" s="168"/>
      <c r="ML1484" s="168"/>
      <c r="MM1484" s="168"/>
      <c r="MN1484" s="168"/>
      <c r="MO1484" s="168"/>
      <c r="MP1484" s="168"/>
      <c r="MQ1484" s="168"/>
      <c r="MR1484" s="168"/>
      <c r="MS1484" s="168"/>
      <c r="MT1484" s="168"/>
      <c r="MU1484" s="168"/>
      <c r="MV1484" s="168"/>
      <c r="MW1484" s="168"/>
      <c r="MX1484" s="168"/>
      <c r="MY1484" s="168"/>
      <c r="MZ1484" s="168"/>
      <c r="NA1484" s="168"/>
      <c r="NB1484" s="168"/>
      <c r="NC1484" s="168"/>
      <c r="ND1484" s="168"/>
      <c r="NE1484" s="168"/>
      <c r="NF1484" s="168"/>
      <c r="NG1484" s="168"/>
      <c r="NH1484" s="168"/>
      <c r="NI1484" s="168"/>
      <c r="NJ1484" s="168"/>
      <c r="NK1484" s="168"/>
      <c r="NL1484" s="168"/>
      <c r="NM1484" s="168"/>
      <c r="NN1484" s="168"/>
      <c r="NO1484" s="168"/>
      <c r="NP1484" s="168"/>
      <c r="NQ1484" s="168"/>
      <c r="NR1484" s="168"/>
      <c r="NS1484" s="168"/>
      <c r="NT1484" s="168"/>
      <c r="NU1484" s="168"/>
      <c r="NV1484" s="168"/>
      <c r="NW1484" s="168"/>
      <c r="NX1484" s="168"/>
      <c r="NY1484" s="168"/>
      <c r="NZ1484" s="168"/>
      <c r="OA1484" s="168"/>
      <c r="OB1484" s="168"/>
      <c r="OC1484" s="168"/>
      <c r="OD1484" s="168"/>
      <c r="OE1484" s="168"/>
      <c r="OF1484" s="168"/>
      <c r="OG1484" s="168"/>
      <c r="OH1484" s="168"/>
      <c r="OI1484" s="168"/>
      <c r="OJ1484" s="168"/>
      <c r="OK1484" s="168"/>
      <c r="OL1484" s="168"/>
      <c r="OM1484" s="168"/>
      <c r="ON1484" s="168"/>
      <c r="OO1484" s="168"/>
      <c r="OP1484" s="168"/>
      <c r="OQ1484" s="168"/>
      <c r="OR1484" s="168"/>
      <c r="OS1484" s="168"/>
      <c r="OT1484" s="168"/>
      <c r="OU1484" s="168"/>
      <c r="OV1484" s="168"/>
      <c r="OW1484" s="168"/>
      <c r="OX1484" s="168"/>
      <c r="OY1484" s="168"/>
      <c r="OZ1484" s="168"/>
      <c r="PA1484" s="168"/>
      <c r="PB1484" s="168"/>
      <c r="PC1484" s="168"/>
      <c r="PD1484" s="168"/>
      <c r="PE1484" s="168"/>
      <c r="PF1484" s="168"/>
      <c r="PG1484" s="168"/>
      <c r="PH1484" s="168"/>
      <c r="PI1484" s="168"/>
      <c r="PJ1484" s="168"/>
      <c r="PK1484" s="168"/>
      <c r="PL1484" s="168"/>
      <c r="PM1484" s="168"/>
      <c r="PN1484" s="168"/>
      <c r="PO1484" s="168"/>
      <c r="PP1484" s="168"/>
      <c r="PQ1484" s="168"/>
      <c r="PR1484" s="168"/>
      <c r="PS1484" s="168"/>
      <c r="PT1484" s="168"/>
      <c r="PU1484" s="168"/>
      <c r="PV1484" s="168"/>
      <c r="PW1484" s="168"/>
      <c r="PX1484" s="168"/>
      <c r="PY1484" s="168"/>
      <c r="PZ1484" s="168"/>
      <c r="QA1484" s="168"/>
      <c r="QB1484" s="168"/>
      <c r="QC1484" s="168"/>
      <c r="QD1484" s="168"/>
      <c r="QE1484" s="168"/>
      <c r="QF1484" s="168"/>
      <c r="QG1484" s="168"/>
      <c r="QH1484" s="168"/>
      <c r="QI1484" s="168"/>
      <c r="QJ1484" s="168"/>
      <c r="QK1484" s="168"/>
      <c r="QL1484" s="168"/>
      <c r="QM1484" s="168"/>
      <c r="QN1484" s="168"/>
      <c r="QO1484" s="168"/>
      <c r="QP1484" s="168"/>
      <c r="QQ1484" s="168"/>
      <c r="QR1484" s="168"/>
      <c r="QS1484" s="168"/>
      <c r="QT1484" s="168"/>
      <c r="QU1484" s="168"/>
      <c r="QV1484" s="168"/>
      <c r="QW1484" s="168"/>
      <c r="QX1484" s="168"/>
      <c r="QY1484" s="168"/>
      <c r="QZ1484" s="168"/>
      <c r="RA1484" s="168"/>
      <c r="RB1484" s="168"/>
      <c r="RC1484" s="168"/>
      <c r="RD1484" s="168"/>
      <c r="RE1484" s="168"/>
      <c r="RF1484" s="168"/>
      <c r="RG1484" s="168"/>
      <c r="RH1484" s="168"/>
      <c r="RI1484" s="168"/>
      <c r="RJ1484" s="168"/>
      <c r="RK1484" s="168"/>
      <c r="RL1484" s="168"/>
      <c r="RM1484" s="168"/>
      <c r="RN1484" s="168"/>
      <c r="RO1484" s="168"/>
      <c r="RP1484" s="168"/>
      <c r="RQ1484" s="168"/>
      <c r="RR1484" s="168"/>
      <c r="RS1484" s="168"/>
      <c r="RT1484" s="168"/>
      <c r="RU1484" s="168"/>
      <c r="RV1484" s="168"/>
      <c r="RW1484" s="168"/>
      <c r="RX1484" s="168"/>
      <c r="RY1484" s="168"/>
      <c r="RZ1484" s="168"/>
      <c r="SA1484" s="168"/>
      <c r="SB1484" s="168"/>
      <c r="SC1484" s="168"/>
      <c r="SD1484" s="168"/>
      <c r="SE1484" s="168"/>
      <c r="SF1484" s="168"/>
      <c r="SG1484" s="168"/>
      <c r="SH1484" s="168"/>
      <c r="SI1484" s="168"/>
      <c r="SJ1484" s="168"/>
      <c r="SK1484" s="168"/>
      <c r="SL1484" s="168"/>
      <c r="SM1484" s="168"/>
      <c r="SN1484" s="168"/>
      <c r="SO1484" s="168"/>
      <c r="SP1484" s="168"/>
      <c r="SQ1484" s="168"/>
      <c r="SR1484" s="168"/>
      <c r="SS1484" s="168"/>
      <c r="ST1484" s="168"/>
      <c r="SU1484" s="168"/>
      <c r="SV1484" s="168"/>
      <c r="SW1484" s="168"/>
      <c r="SX1484" s="168"/>
      <c r="SY1484" s="168"/>
      <c r="SZ1484" s="168"/>
      <c r="TA1484" s="168"/>
      <c r="TB1484" s="168"/>
      <c r="TC1484" s="168"/>
      <c r="TD1484" s="168"/>
      <c r="TE1484" s="168"/>
      <c r="TF1484" s="168"/>
      <c r="TG1484" s="168"/>
      <c r="TH1484" s="168"/>
      <c r="TI1484" s="168"/>
      <c r="TJ1484" s="168"/>
      <c r="TK1484" s="168"/>
      <c r="TL1484" s="168"/>
      <c r="TM1484" s="168"/>
      <c r="TN1484" s="168"/>
      <c r="TO1484" s="168"/>
      <c r="TP1484" s="168"/>
      <c r="TQ1484" s="168"/>
      <c r="TR1484" s="168"/>
      <c r="TS1484" s="168"/>
      <c r="TT1484" s="168"/>
      <c r="TU1484" s="168"/>
      <c r="TV1484" s="168"/>
      <c r="TW1484" s="168"/>
      <c r="TX1484" s="168"/>
      <c r="TY1484" s="168"/>
      <c r="TZ1484" s="168"/>
      <c r="UA1484" s="168"/>
      <c r="UB1484" s="168"/>
      <c r="UC1484" s="168"/>
      <c r="UD1484" s="168"/>
      <c r="UE1484" s="168"/>
      <c r="UF1484" s="168"/>
      <c r="UG1484" s="168"/>
      <c r="UH1484" s="168"/>
      <c r="UI1484" s="168"/>
      <c r="UJ1484" s="168"/>
      <c r="UK1484" s="168"/>
      <c r="UL1484" s="168"/>
      <c r="UM1484" s="168"/>
      <c r="UN1484" s="168"/>
      <c r="UO1484" s="168"/>
      <c r="UP1484" s="168"/>
      <c r="UQ1484" s="168"/>
      <c r="UR1484" s="168"/>
      <c r="US1484" s="168"/>
      <c r="UT1484" s="168"/>
      <c r="UU1484" s="168"/>
      <c r="UV1484" s="168"/>
      <c r="UW1484" s="168"/>
      <c r="UX1484" s="168"/>
      <c r="UY1484" s="168"/>
      <c r="UZ1484" s="168"/>
      <c r="VA1484" s="168"/>
      <c r="VB1484" s="168"/>
      <c r="VC1484" s="168"/>
      <c r="VD1484" s="168"/>
      <c r="VE1484" s="168"/>
      <c r="VF1484" s="168"/>
      <c r="VG1484" s="168"/>
      <c r="VH1484" s="168"/>
      <c r="VI1484" s="168"/>
      <c r="VJ1484" s="168"/>
      <c r="VK1484" s="168"/>
      <c r="VL1484" s="168"/>
      <c r="VM1484" s="168"/>
      <c r="VN1484" s="168"/>
      <c r="VO1484" s="168"/>
      <c r="VP1484" s="168"/>
      <c r="VQ1484" s="168"/>
      <c r="VR1484" s="168"/>
      <c r="VS1484" s="168"/>
      <c r="VT1484" s="168"/>
      <c r="VU1484" s="168"/>
      <c r="VV1484" s="168"/>
      <c r="VW1484" s="168"/>
      <c r="VX1484" s="168"/>
      <c r="VY1484" s="168"/>
      <c r="VZ1484" s="168"/>
      <c r="WA1484" s="168"/>
      <c r="WB1484" s="168"/>
      <c r="WC1484" s="168"/>
      <c r="WD1484" s="168"/>
      <c r="WE1484" s="168"/>
      <c r="WF1484" s="168"/>
      <c r="WG1484" s="168"/>
      <c r="WH1484" s="168"/>
      <c r="WI1484" s="168"/>
      <c r="WJ1484" s="168"/>
      <c r="WK1484" s="168"/>
      <c r="WL1484" s="168"/>
      <c r="WM1484" s="168"/>
      <c r="WN1484" s="168"/>
      <c r="WO1484" s="168"/>
      <c r="WP1484" s="168"/>
      <c r="WQ1484" s="168"/>
      <c r="WR1484" s="168"/>
      <c r="WS1484" s="168"/>
      <c r="WT1484" s="168"/>
      <c r="WU1484" s="168"/>
      <c r="WV1484" s="168"/>
      <c r="WW1484" s="168"/>
      <c r="WX1484" s="168"/>
      <c r="WY1484" s="168"/>
      <c r="WZ1484" s="168"/>
      <c r="XA1484" s="168"/>
      <c r="XB1484" s="168"/>
      <c r="XC1484" s="168"/>
      <c r="XD1484" s="168"/>
      <c r="XE1484" s="168"/>
      <c r="XF1484" s="168"/>
      <c r="XG1484" s="168"/>
      <c r="XH1484" s="168"/>
      <c r="XI1484" s="168"/>
      <c r="XJ1484" s="168"/>
      <c r="XK1484" s="168"/>
      <c r="XL1484" s="168"/>
      <c r="XM1484" s="168"/>
      <c r="XN1484" s="168"/>
      <c r="XO1484" s="168"/>
      <c r="XP1484" s="168"/>
      <c r="XQ1484" s="168"/>
      <c r="XR1484" s="168"/>
      <c r="XS1484" s="168"/>
      <c r="XT1484" s="168"/>
      <c r="XU1484" s="168"/>
      <c r="XV1484" s="168"/>
      <c r="XW1484" s="168"/>
      <c r="XX1484" s="168"/>
      <c r="XY1484" s="168"/>
      <c r="XZ1484" s="168"/>
      <c r="YA1484" s="168"/>
      <c r="YB1484" s="168"/>
      <c r="YC1484" s="168"/>
      <c r="YD1484" s="168"/>
      <c r="YE1484" s="168"/>
      <c r="YF1484" s="168"/>
      <c r="YG1484" s="168"/>
      <c r="YH1484" s="168"/>
      <c r="YI1484" s="168"/>
      <c r="YJ1484" s="168"/>
      <c r="YK1484" s="168"/>
      <c r="YL1484" s="168"/>
      <c r="YM1484" s="168"/>
      <c r="YN1484" s="168"/>
      <c r="YO1484" s="168"/>
      <c r="YP1484" s="168"/>
      <c r="YQ1484" s="168"/>
      <c r="YR1484" s="168"/>
      <c r="YS1484" s="168"/>
      <c r="YT1484" s="168"/>
      <c r="YU1484" s="168"/>
      <c r="YV1484" s="168"/>
      <c r="YW1484" s="168"/>
      <c r="YX1484" s="168"/>
      <c r="YY1484" s="168"/>
      <c r="YZ1484" s="168"/>
      <c r="ZA1484" s="168"/>
      <c r="ZB1484" s="168"/>
      <c r="ZC1484" s="168"/>
      <c r="ZD1484" s="168"/>
      <c r="ZE1484" s="168"/>
      <c r="ZF1484" s="168"/>
      <c r="ZG1484" s="168"/>
      <c r="ZH1484" s="168"/>
      <c r="ZI1484" s="168"/>
      <c r="ZJ1484" s="168"/>
      <c r="ZK1484" s="168"/>
      <c r="ZL1484" s="168"/>
      <c r="ZM1484" s="168"/>
      <c r="ZN1484" s="168"/>
      <c r="ZO1484" s="168"/>
      <c r="ZP1484" s="168"/>
      <c r="ZQ1484" s="168"/>
      <c r="ZR1484" s="168"/>
      <c r="ZS1484" s="168"/>
      <c r="ZT1484" s="168"/>
      <c r="ZU1484" s="168"/>
      <c r="ZV1484" s="168"/>
      <c r="ZW1484" s="168"/>
      <c r="ZX1484" s="168"/>
      <c r="ZY1484" s="168"/>
      <c r="ZZ1484" s="168"/>
      <c r="AAA1484" s="168"/>
      <c r="AAB1484" s="168"/>
      <c r="AAC1484" s="168"/>
      <c r="AAD1484" s="168"/>
      <c r="AAE1484" s="168"/>
      <c r="AAF1484" s="168"/>
      <c r="AAG1484" s="168"/>
      <c r="AAH1484" s="168"/>
      <c r="AAI1484" s="168"/>
      <c r="AAJ1484" s="168"/>
      <c r="AAK1484" s="168"/>
      <c r="AAL1484" s="168"/>
      <c r="AAM1484" s="168"/>
      <c r="AAN1484" s="168"/>
      <c r="AAO1484" s="168"/>
      <c r="AAP1484" s="168"/>
      <c r="AAQ1484" s="168"/>
      <c r="AAR1484" s="168"/>
      <c r="AAS1484" s="168"/>
      <c r="AAT1484" s="168"/>
      <c r="AAU1484" s="168"/>
      <c r="AAV1484" s="168"/>
      <c r="AAW1484" s="168"/>
      <c r="AAX1484" s="168"/>
      <c r="AAY1484" s="168"/>
      <c r="AAZ1484" s="168"/>
      <c r="ABA1484" s="168"/>
      <c r="ABB1484" s="168"/>
      <c r="ABC1484" s="168"/>
      <c r="ABD1484" s="168"/>
      <c r="ABE1484" s="168"/>
      <c r="ABF1484" s="168"/>
      <c r="ABG1484" s="168"/>
      <c r="ABH1484" s="168"/>
      <c r="ABI1484" s="168"/>
      <c r="ABJ1484" s="168"/>
      <c r="ABK1484" s="168"/>
      <c r="ABL1484" s="168"/>
      <c r="ABM1484" s="168"/>
      <c r="ABN1484" s="168"/>
      <c r="ABO1484" s="168"/>
      <c r="ABP1484" s="168"/>
      <c r="ABQ1484" s="168"/>
      <c r="ABR1484" s="168"/>
      <c r="ABS1484" s="168"/>
      <c r="ABT1484" s="168"/>
      <c r="ABU1484" s="168"/>
      <c r="ABV1484" s="168"/>
      <c r="ABW1484" s="168"/>
      <c r="ABX1484" s="168"/>
      <c r="ABY1484" s="168"/>
      <c r="ABZ1484" s="168"/>
      <c r="ACA1484" s="168"/>
      <c r="ACB1484" s="168"/>
      <c r="ACC1484" s="168"/>
      <c r="ACD1484" s="168"/>
      <c r="ACE1484" s="168"/>
      <c r="ACF1484" s="168"/>
      <c r="ACG1484" s="168"/>
      <c r="ACH1484" s="168"/>
      <c r="ACI1484" s="168"/>
      <c r="ACJ1484" s="168"/>
      <c r="ACK1484" s="168"/>
      <c r="ACL1484" s="168"/>
      <c r="ACM1484" s="168"/>
      <c r="ACN1484" s="168"/>
      <c r="ACO1484" s="168"/>
      <c r="ACP1484" s="168"/>
      <c r="ACQ1484" s="168"/>
      <c r="ACR1484" s="168"/>
      <c r="ACS1484" s="168"/>
      <c r="ACT1484" s="168"/>
      <c r="ACU1484" s="168"/>
      <c r="ACV1484" s="168"/>
      <c r="ACW1484" s="168"/>
      <c r="ACX1484" s="168"/>
      <c r="ACY1484" s="168"/>
      <c r="ACZ1484" s="168"/>
      <c r="ADA1484" s="168"/>
      <c r="ADB1484" s="168"/>
      <c r="ADC1484" s="168"/>
      <c r="ADD1484" s="168"/>
      <c r="ADE1484" s="168"/>
      <c r="ADF1484" s="168"/>
      <c r="ADG1484" s="168"/>
      <c r="ADH1484" s="168"/>
      <c r="ADI1484" s="168"/>
      <c r="ADJ1484" s="168"/>
      <c r="ADK1484" s="168"/>
      <c r="ADL1484" s="168"/>
      <c r="ADM1484" s="168"/>
      <c r="ADN1484" s="168"/>
      <c r="ADO1484" s="168"/>
      <c r="ADP1484" s="168"/>
      <c r="ADQ1484" s="168"/>
      <c r="ADR1484" s="168"/>
      <c r="ADS1484" s="168"/>
      <c r="ADT1484" s="168"/>
      <c r="ADU1484" s="168"/>
      <c r="ADV1484" s="168"/>
      <c r="ADW1484" s="168"/>
      <c r="ADX1484" s="168"/>
      <c r="ADY1484" s="168"/>
      <c r="ADZ1484" s="168"/>
      <c r="AEA1484" s="168"/>
      <c r="AEB1484" s="168"/>
      <c r="AEC1484" s="168"/>
      <c r="AED1484" s="168"/>
      <c r="AEE1484" s="168"/>
      <c r="AEF1484" s="168"/>
      <c r="AEG1484" s="168"/>
      <c r="AEH1484" s="168"/>
      <c r="AEI1484" s="168"/>
      <c r="AEJ1484" s="168"/>
      <c r="AEK1484" s="168"/>
      <c r="AEL1484" s="168"/>
      <c r="AEM1484" s="168"/>
      <c r="AEN1484" s="168"/>
      <c r="AEO1484" s="168"/>
      <c r="AEP1484" s="168"/>
      <c r="AEQ1484" s="168"/>
      <c r="AER1484" s="168"/>
      <c r="AES1484" s="168"/>
      <c r="AET1484" s="168"/>
      <c r="AEU1484" s="168"/>
      <c r="AEV1484" s="168"/>
      <c r="AEW1484" s="168"/>
      <c r="AEX1484" s="168"/>
      <c r="AEY1484" s="168"/>
      <c r="AEZ1484" s="168"/>
      <c r="AFA1484" s="168"/>
      <c r="AFB1484" s="168"/>
      <c r="AFC1484" s="168"/>
      <c r="AFD1484" s="168"/>
      <c r="AFE1484" s="168"/>
      <c r="AFF1484" s="168"/>
      <c r="AFG1484" s="168"/>
      <c r="AFH1484" s="168"/>
      <c r="AFI1484" s="168"/>
      <c r="AFJ1484" s="168"/>
      <c r="AFK1484" s="168"/>
      <c r="AFL1484" s="168"/>
      <c r="AFM1484" s="168"/>
      <c r="AFN1484" s="168"/>
      <c r="AFO1484" s="168"/>
      <c r="AFP1484" s="168"/>
      <c r="AFQ1484" s="168"/>
      <c r="AFR1484" s="168"/>
      <c r="AFS1484" s="168"/>
      <c r="AFT1484" s="168"/>
      <c r="AFU1484" s="168"/>
      <c r="AFV1484" s="168"/>
      <c r="AFW1484" s="168"/>
      <c r="AFX1484" s="168"/>
      <c r="AFY1484" s="168"/>
      <c r="AFZ1484" s="168"/>
      <c r="AGA1484" s="168"/>
      <c r="AGB1484" s="168"/>
      <c r="AGC1484" s="168"/>
      <c r="AGD1484" s="168"/>
      <c r="AGE1484" s="168"/>
      <c r="AGF1484" s="168"/>
      <c r="AGG1484" s="168"/>
      <c r="AGH1484" s="168"/>
      <c r="AGI1484" s="168"/>
      <c r="AGJ1484" s="168"/>
      <c r="AGK1484" s="168"/>
      <c r="AGL1484" s="168"/>
      <c r="AGM1484" s="168"/>
      <c r="AGN1484" s="168"/>
      <c r="AGO1484" s="168"/>
      <c r="AGP1484" s="168"/>
      <c r="AGQ1484" s="168"/>
      <c r="AGR1484" s="168"/>
      <c r="AGS1484" s="168"/>
      <c r="AGT1484" s="168"/>
      <c r="AGU1484" s="168"/>
      <c r="AGV1484" s="168"/>
      <c r="AGW1484" s="168"/>
      <c r="AGX1484" s="168"/>
      <c r="AGY1484" s="168"/>
      <c r="AGZ1484" s="168"/>
      <c r="AHA1484" s="168"/>
      <c r="AHB1484" s="168"/>
      <c r="AHC1484" s="168"/>
      <c r="AHD1484" s="168"/>
      <c r="AHE1484" s="168"/>
      <c r="AHF1484" s="168"/>
      <c r="AHG1484" s="168"/>
      <c r="AHH1484" s="168"/>
      <c r="AHI1484" s="168"/>
      <c r="AHJ1484" s="168"/>
      <c r="AHK1484" s="168"/>
      <c r="AHL1484" s="168"/>
      <c r="AHM1484" s="168"/>
      <c r="AHN1484" s="168"/>
      <c r="AHO1484" s="168"/>
      <c r="AHP1484" s="168"/>
      <c r="AHQ1484" s="168"/>
      <c r="AHR1484" s="168"/>
      <c r="AHS1484" s="168"/>
      <c r="AHT1484" s="168"/>
      <c r="AHU1484" s="168"/>
      <c r="AHV1484" s="168"/>
      <c r="AHW1484" s="168"/>
      <c r="AHX1484" s="168"/>
      <c r="AHY1484" s="168"/>
      <c r="AHZ1484" s="168"/>
      <c r="AIA1484" s="168"/>
      <c r="AIB1484" s="168"/>
      <c r="AIC1484" s="168"/>
      <c r="AID1484" s="168"/>
      <c r="AIE1484" s="168"/>
      <c r="AIF1484" s="168"/>
      <c r="AIG1484" s="168"/>
      <c r="AIH1484" s="168"/>
      <c r="AII1484" s="168"/>
      <c r="AIJ1484" s="168"/>
      <c r="AIK1484" s="168"/>
      <c r="AIL1484" s="168"/>
      <c r="AIM1484" s="168"/>
      <c r="AIN1484" s="168"/>
      <c r="AIO1484" s="168"/>
      <c r="AIP1484" s="168"/>
      <c r="AIQ1484" s="168"/>
      <c r="AIR1484" s="168"/>
      <c r="AIS1484" s="168"/>
      <c r="AIT1484" s="168"/>
      <c r="AIU1484" s="168"/>
      <c r="AIV1484" s="168"/>
      <c r="AIW1484" s="168"/>
      <c r="AIX1484" s="168"/>
      <c r="AIY1484" s="168"/>
      <c r="AIZ1484" s="168"/>
      <c r="AJA1484" s="168"/>
      <c r="AJB1484" s="168"/>
      <c r="AJC1484" s="168"/>
      <c r="AJD1484" s="168"/>
      <c r="AJE1484" s="168"/>
      <c r="AJF1484" s="168"/>
      <c r="AJG1484" s="168"/>
      <c r="AJH1484" s="168"/>
      <c r="AJI1484" s="168"/>
      <c r="AJJ1484" s="168"/>
      <c r="AJK1484" s="168"/>
    </row>
    <row r="1485" spans="1:948" s="33" customFormat="1" ht="10.5" x14ac:dyDescent="0.15">
      <c r="A1485" s="169" t="s">
        <v>250</v>
      </c>
      <c r="B1485" s="191" t="s">
        <v>2211</v>
      </c>
      <c r="C1485" s="191" t="s">
        <v>2240</v>
      </c>
      <c r="D1485" s="191" t="s">
        <v>3810</v>
      </c>
      <c r="E1485" s="191" t="s">
        <v>3795</v>
      </c>
      <c r="F1485" s="191">
        <v>7509</v>
      </c>
      <c r="G1485" s="301">
        <v>43024</v>
      </c>
      <c r="H1485" s="191" t="s">
        <v>3806</v>
      </c>
      <c r="I1485" s="191"/>
      <c r="J1485" s="191" t="s">
        <v>3811</v>
      </c>
      <c r="K1485" s="191"/>
      <c r="L1485" s="355">
        <v>29295.8</v>
      </c>
      <c r="M1485" s="168"/>
      <c r="N1485" s="168"/>
      <c r="O1485" s="168"/>
      <c r="P1485" s="168"/>
      <c r="Q1485" s="168"/>
      <c r="R1485" s="168"/>
      <c r="S1485" s="168"/>
      <c r="T1485" s="168"/>
      <c r="U1485" s="168"/>
      <c r="V1485" s="168"/>
      <c r="W1485" s="168"/>
      <c r="X1485" s="168"/>
      <c r="Y1485" s="168"/>
      <c r="Z1485" s="168"/>
      <c r="AA1485" s="168"/>
      <c r="AB1485" s="168"/>
      <c r="AC1485" s="168"/>
      <c r="AD1485" s="168"/>
      <c r="AE1485" s="168"/>
      <c r="AF1485" s="168"/>
      <c r="AG1485" s="168"/>
      <c r="AH1485" s="168"/>
      <c r="AI1485" s="168"/>
      <c r="AJ1485" s="168"/>
      <c r="AK1485" s="168"/>
      <c r="AL1485" s="168"/>
      <c r="AM1485" s="168"/>
      <c r="AN1485" s="168"/>
      <c r="AO1485" s="168"/>
      <c r="AP1485" s="168"/>
      <c r="AQ1485" s="168"/>
      <c r="AR1485" s="168"/>
      <c r="AS1485" s="168"/>
      <c r="AT1485" s="168"/>
      <c r="AU1485" s="168"/>
      <c r="AV1485" s="168"/>
      <c r="AW1485" s="168"/>
      <c r="AX1485" s="168"/>
      <c r="AY1485" s="168"/>
      <c r="AZ1485" s="168"/>
      <c r="BA1485" s="168"/>
      <c r="BB1485" s="168"/>
      <c r="BC1485" s="168"/>
      <c r="BD1485" s="168"/>
      <c r="BE1485" s="168"/>
      <c r="BF1485" s="168"/>
      <c r="BG1485" s="168"/>
      <c r="BH1485" s="168"/>
      <c r="BI1485" s="168"/>
      <c r="BJ1485" s="168"/>
      <c r="BK1485" s="168"/>
      <c r="BL1485" s="168"/>
      <c r="BM1485" s="168"/>
      <c r="BN1485" s="168"/>
      <c r="BO1485" s="168"/>
      <c r="BP1485" s="168"/>
      <c r="BQ1485" s="168"/>
      <c r="BR1485" s="168"/>
      <c r="BS1485" s="168"/>
      <c r="BT1485" s="168"/>
      <c r="BU1485" s="168"/>
      <c r="BV1485" s="168"/>
      <c r="BW1485" s="168"/>
      <c r="BX1485" s="168"/>
      <c r="BY1485" s="168"/>
      <c r="BZ1485" s="168"/>
      <c r="CA1485" s="168"/>
      <c r="CB1485" s="168"/>
      <c r="CC1485" s="168"/>
      <c r="CD1485" s="168"/>
      <c r="CE1485" s="168"/>
      <c r="CF1485" s="168"/>
      <c r="CG1485" s="168"/>
      <c r="CH1485" s="168"/>
      <c r="CI1485" s="168"/>
      <c r="CJ1485" s="168"/>
      <c r="CK1485" s="168"/>
      <c r="CL1485" s="168"/>
      <c r="CM1485" s="168"/>
      <c r="CN1485" s="168"/>
      <c r="CO1485" s="168"/>
      <c r="CP1485" s="168"/>
      <c r="CQ1485" s="168"/>
      <c r="CR1485" s="168"/>
      <c r="CS1485" s="168"/>
      <c r="CT1485" s="168"/>
      <c r="CU1485" s="168"/>
      <c r="CV1485" s="168"/>
      <c r="CW1485" s="168"/>
      <c r="CX1485" s="168"/>
      <c r="CY1485" s="168"/>
      <c r="CZ1485" s="168"/>
      <c r="DA1485" s="168"/>
      <c r="DB1485" s="168"/>
      <c r="DC1485" s="168"/>
      <c r="DD1485" s="168"/>
      <c r="DE1485" s="168"/>
      <c r="DF1485" s="168"/>
      <c r="DG1485" s="168"/>
      <c r="DH1485" s="168"/>
      <c r="DI1485" s="168"/>
      <c r="DJ1485" s="168"/>
      <c r="DK1485" s="168"/>
      <c r="DL1485" s="168"/>
      <c r="DM1485" s="168"/>
      <c r="DN1485" s="168"/>
      <c r="DO1485" s="168"/>
      <c r="DP1485" s="168"/>
      <c r="DQ1485" s="168"/>
      <c r="DR1485" s="168"/>
      <c r="DS1485" s="168"/>
      <c r="DT1485" s="168"/>
      <c r="DU1485" s="168"/>
      <c r="DV1485" s="168"/>
      <c r="DW1485" s="168"/>
      <c r="DX1485" s="168"/>
      <c r="DY1485" s="168"/>
      <c r="DZ1485" s="168"/>
      <c r="EA1485" s="168"/>
      <c r="EB1485" s="168"/>
      <c r="EC1485" s="168"/>
      <c r="ED1485" s="168"/>
      <c r="EE1485" s="168"/>
      <c r="EF1485" s="168"/>
      <c r="EG1485" s="168"/>
      <c r="EH1485" s="168"/>
      <c r="EI1485" s="168"/>
      <c r="EJ1485" s="168"/>
      <c r="EK1485" s="168"/>
      <c r="EL1485" s="168"/>
      <c r="EM1485" s="168"/>
      <c r="EN1485" s="168"/>
      <c r="EO1485" s="168"/>
      <c r="EP1485" s="168"/>
      <c r="EQ1485" s="168"/>
      <c r="ER1485" s="168"/>
      <c r="ES1485" s="168"/>
      <c r="ET1485" s="168"/>
      <c r="EU1485" s="168"/>
      <c r="EV1485" s="168"/>
      <c r="EW1485" s="168"/>
      <c r="EX1485" s="168"/>
      <c r="EY1485" s="168"/>
      <c r="EZ1485" s="168"/>
      <c r="FA1485" s="168"/>
      <c r="FB1485" s="168"/>
      <c r="FC1485" s="168"/>
      <c r="FD1485" s="168"/>
      <c r="FE1485" s="168"/>
      <c r="FF1485" s="168"/>
      <c r="FG1485" s="168"/>
      <c r="FH1485" s="168"/>
      <c r="FI1485" s="168"/>
      <c r="FJ1485" s="168"/>
      <c r="FK1485" s="168"/>
      <c r="FL1485" s="168"/>
      <c r="FM1485" s="168"/>
      <c r="FN1485" s="168"/>
      <c r="FO1485" s="168"/>
      <c r="FP1485" s="168"/>
      <c r="FQ1485" s="168"/>
      <c r="FR1485" s="168"/>
      <c r="FS1485" s="168"/>
      <c r="FT1485" s="168"/>
      <c r="FU1485" s="168"/>
      <c r="FV1485" s="168"/>
      <c r="FW1485" s="168"/>
      <c r="FX1485" s="168"/>
      <c r="FY1485" s="168"/>
      <c r="FZ1485" s="168"/>
      <c r="GA1485" s="168"/>
      <c r="GB1485" s="168"/>
      <c r="GC1485" s="168"/>
      <c r="GD1485" s="168"/>
      <c r="GE1485" s="168"/>
      <c r="GF1485" s="168"/>
      <c r="GG1485" s="168"/>
      <c r="GH1485" s="168"/>
      <c r="GI1485" s="168"/>
      <c r="GJ1485" s="168"/>
      <c r="GK1485" s="168"/>
      <c r="GL1485" s="168"/>
      <c r="GM1485" s="168"/>
      <c r="GN1485" s="168"/>
      <c r="GO1485" s="168"/>
      <c r="GP1485" s="168"/>
      <c r="GQ1485" s="168"/>
      <c r="GR1485" s="168"/>
      <c r="GS1485" s="168"/>
      <c r="GT1485" s="168"/>
      <c r="GU1485" s="168"/>
      <c r="GV1485" s="168"/>
      <c r="GW1485" s="168"/>
      <c r="GX1485" s="168"/>
      <c r="GY1485" s="168"/>
      <c r="GZ1485" s="168"/>
      <c r="HA1485" s="168"/>
      <c r="HB1485" s="168"/>
      <c r="HC1485" s="168"/>
      <c r="HD1485" s="168"/>
      <c r="HE1485" s="168"/>
      <c r="HF1485" s="168"/>
      <c r="HG1485" s="168"/>
      <c r="HH1485" s="168"/>
      <c r="HI1485" s="168"/>
      <c r="HJ1485" s="168"/>
      <c r="HK1485" s="168"/>
      <c r="HL1485" s="168"/>
      <c r="HM1485" s="168"/>
      <c r="HN1485" s="168"/>
      <c r="HO1485" s="168"/>
      <c r="HP1485" s="168"/>
      <c r="HQ1485" s="168"/>
      <c r="HR1485" s="168"/>
      <c r="HS1485" s="168"/>
      <c r="HT1485" s="168"/>
      <c r="HU1485" s="168"/>
      <c r="HV1485" s="168"/>
      <c r="HW1485" s="168"/>
      <c r="HX1485" s="168"/>
      <c r="HY1485" s="168"/>
      <c r="HZ1485" s="168"/>
      <c r="IA1485" s="168"/>
      <c r="IB1485" s="168"/>
      <c r="IC1485" s="168"/>
      <c r="ID1485" s="168"/>
      <c r="IE1485" s="168"/>
      <c r="IF1485" s="168"/>
      <c r="IG1485" s="168"/>
      <c r="IH1485" s="168"/>
      <c r="II1485" s="168"/>
      <c r="IJ1485" s="168"/>
      <c r="IK1485" s="168"/>
      <c r="IL1485" s="168"/>
      <c r="IM1485" s="168"/>
      <c r="IN1485" s="168"/>
      <c r="IO1485" s="168"/>
      <c r="IP1485" s="168"/>
      <c r="IQ1485" s="168"/>
      <c r="IR1485" s="168"/>
      <c r="IS1485" s="168"/>
      <c r="IT1485" s="168"/>
      <c r="IU1485" s="168"/>
      <c r="IV1485" s="168"/>
      <c r="IW1485" s="168"/>
      <c r="IX1485" s="168"/>
      <c r="IY1485" s="168"/>
      <c r="IZ1485" s="168"/>
      <c r="JA1485" s="168"/>
      <c r="JB1485" s="168"/>
      <c r="JC1485" s="168"/>
      <c r="JD1485" s="168"/>
      <c r="JE1485" s="168"/>
      <c r="JF1485" s="168"/>
      <c r="JG1485" s="168"/>
      <c r="JH1485" s="168"/>
      <c r="JI1485" s="168"/>
      <c r="JJ1485" s="168"/>
      <c r="JK1485" s="168"/>
      <c r="JL1485" s="168"/>
      <c r="JM1485" s="168"/>
      <c r="JN1485" s="168"/>
      <c r="JO1485" s="168"/>
      <c r="JP1485" s="168"/>
      <c r="JQ1485" s="168"/>
      <c r="JR1485" s="168"/>
      <c r="JS1485" s="168"/>
      <c r="JT1485" s="168"/>
      <c r="JU1485" s="168"/>
      <c r="JV1485" s="168"/>
      <c r="JW1485" s="168"/>
      <c r="JX1485" s="168"/>
      <c r="JY1485" s="168"/>
      <c r="JZ1485" s="168"/>
      <c r="KA1485" s="168"/>
      <c r="KB1485" s="168"/>
      <c r="KC1485" s="168"/>
      <c r="KD1485" s="168"/>
      <c r="KE1485" s="168"/>
      <c r="KF1485" s="168"/>
      <c r="KG1485" s="168"/>
      <c r="KH1485" s="168"/>
      <c r="KI1485" s="168"/>
      <c r="KJ1485" s="168"/>
      <c r="KK1485" s="168"/>
      <c r="KL1485" s="168"/>
      <c r="KM1485" s="168"/>
      <c r="KN1485" s="168"/>
      <c r="KO1485" s="168"/>
      <c r="KP1485" s="168"/>
      <c r="KQ1485" s="168"/>
      <c r="KR1485" s="168"/>
      <c r="KS1485" s="168"/>
      <c r="KT1485" s="168"/>
      <c r="KU1485" s="168"/>
      <c r="KV1485" s="168"/>
      <c r="KW1485" s="168"/>
      <c r="KX1485" s="168"/>
      <c r="KY1485" s="168"/>
      <c r="KZ1485" s="168"/>
      <c r="LA1485" s="168"/>
      <c r="LB1485" s="168"/>
      <c r="LC1485" s="168"/>
      <c r="LD1485" s="168"/>
      <c r="LE1485" s="168"/>
      <c r="LF1485" s="168"/>
      <c r="LG1485" s="168"/>
      <c r="LH1485" s="168"/>
      <c r="LI1485" s="168"/>
      <c r="LJ1485" s="168"/>
      <c r="LK1485" s="168"/>
      <c r="LL1485" s="168"/>
      <c r="LM1485" s="168"/>
      <c r="LN1485" s="168"/>
      <c r="LO1485" s="168"/>
      <c r="LP1485" s="168"/>
      <c r="LQ1485" s="168"/>
      <c r="LR1485" s="168"/>
      <c r="LS1485" s="168"/>
      <c r="LT1485" s="168"/>
      <c r="LU1485" s="168"/>
      <c r="LV1485" s="168"/>
      <c r="LW1485" s="168"/>
      <c r="LX1485" s="168"/>
      <c r="LY1485" s="168"/>
      <c r="LZ1485" s="168"/>
      <c r="MA1485" s="168"/>
      <c r="MB1485" s="168"/>
      <c r="MC1485" s="168"/>
      <c r="MD1485" s="168"/>
      <c r="ME1485" s="168"/>
      <c r="MF1485" s="168"/>
      <c r="MG1485" s="168"/>
      <c r="MH1485" s="168"/>
      <c r="MI1485" s="168"/>
      <c r="MJ1485" s="168"/>
      <c r="MK1485" s="168"/>
      <c r="ML1485" s="168"/>
      <c r="MM1485" s="168"/>
      <c r="MN1485" s="168"/>
      <c r="MO1485" s="168"/>
      <c r="MP1485" s="168"/>
      <c r="MQ1485" s="168"/>
      <c r="MR1485" s="168"/>
      <c r="MS1485" s="168"/>
      <c r="MT1485" s="168"/>
      <c r="MU1485" s="168"/>
      <c r="MV1485" s="168"/>
      <c r="MW1485" s="168"/>
      <c r="MX1485" s="168"/>
      <c r="MY1485" s="168"/>
      <c r="MZ1485" s="168"/>
      <c r="NA1485" s="168"/>
      <c r="NB1485" s="168"/>
      <c r="NC1485" s="168"/>
      <c r="ND1485" s="168"/>
      <c r="NE1485" s="168"/>
      <c r="NF1485" s="168"/>
      <c r="NG1485" s="168"/>
      <c r="NH1485" s="168"/>
      <c r="NI1485" s="168"/>
      <c r="NJ1485" s="168"/>
      <c r="NK1485" s="168"/>
      <c r="NL1485" s="168"/>
      <c r="NM1485" s="168"/>
      <c r="NN1485" s="168"/>
      <c r="NO1485" s="168"/>
      <c r="NP1485" s="168"/>
      <c r="NQ1485" s="168"/>
      <c r="NR1485" s="168"/>
      <c r="NS1485" s="168"/>
      <c r="NT1485" s="168"/>
      <c r="NU1485" s="168"/>
      <c r="NV1485" s="168"/>
      <c r="NW1485" s="168"/>
      <c r="NX1485" s="168"/>
      <c r="NY1485" s="168"/>
      <c r="NZ1485" s="168"/>
      <c r="OA1485" s="168"/>
      <c r="OB1485" s="168"/>
      <c r="OC1485" s="168"/>
      <c r="OD1485" s="168"/>
      <c r="OE1485" s="168"/>
      <c r="OF1485" s="168"/>
      <c r="OG1485" s="168"/>
      <c r="OH1485" s="168"/>
      <c r="OI1485" s="168"/>
      <c r="OJ1485" s="168"/>
      <c r="OK1485" s="168"/>
      <c r="OL1485" s="168"/>
      <c r="OM1485" s="168"/>
      <c r="ON1485" s="168"/>
      <c r="OO1485" s="168"/>
      <c r="OP1485" s="168"/>
      <c r="OQ1485" s="168"/>
      <c r="OR1485" s="168"/>
      <c r="OS1485" s="168"/>
      <c r="OT1485" s="168"/>
      <c r="OU1485" s="168"/>
      <c r="OV1485" s="168"/>
      <c r="OW1485" s="168"/>
      <c r="OX1485" s="168"/>
      <c r="OY1485" s="168"/>
      <c r="OZ1485" s="168"/>
      <c r="PA1485" s="168"/>
      <c r="PB1485" s="168"/>
      <c r="PC1485" s="168"/>
      <c r="PD1485" s="168"/>
      <c r="PE1485" s="168"/>
      <c r="PF1485" s="168"/>
      <c r="PG1485" s="168"/>
      <c r="PH1485" s="168"/>
      <c r="PI1485" s="168"/>
      <c r="PJ1485" s="168"/>
      <c r="PK1485" s="168"/>
      <c r="PL1485" s="168"/>
      <c r="PM1485" s="168"/>
      <c r="PN1485" s="168"/>
      <c r="PO1485" s="168"/>
      <c r="PP1485" s="168"/>
      <c r="PQ1485" s="168"/>
      <c r="PR1485" s="168"/>
      <c r="PS1485" s="168"/>
      <c r="PT1485" s="168"/>
      <c r="PU1485" s="168"/>
      <c r="PV1485" s="168"/>
      <c r="PW1485" s="168"/>
      <c r="PX1485" s="168"/>
      <c r="PY1485" s="168"/>
      <c r="PZ1485" s="168"/>
      <c r="QA1485" s="168"/>
      <c r="QB1485" s="168"/>
      <c r="QC1485" s="168"/>
      <c r="QD1485" s="168"/>
      <c r="QE1485" s="168"/>
      <c r="QF1485" s="168"/>
      <c r="QG1485" s="168"/>
      <c r="QH1485" s="168"/>
      <c r="QI1485" s="168"/>
      <c r="QJ1485" s="168"/>
      <c r="QK1485" s="168"/>
      <c r="QL1485" s="168"/>
      <c r="QM1485" s="168"/>
      <c r="QN1485" s="168"/>
      <c r="QO1485" s="168"/>
      <c r="QP1485" s="168"/>
      <c r="QQ1485" s="168"/>
      <c r="QR1485" s="168"/>
      <c r="QS1485" s="168"/>
      <c r="QT1485" s="168"/>
      <c r="QU1485" s="168"/>
      <c r="QV1485" s="168"/>
      <c r="QW1485" s="168"/>
      <c r="QX1485" s="168"/>
      <c r="QY1485" s="168"/>
      <c r="QZ1485" s="168"/>
      <c r="RA1485" s="168"/>
      <c r="RB1485" s="168"/>
      <c r="RC1485" s="168"/>
      <c r="RD1485" s="168"/>
      <c r="RE1485" s="168"/>
      <c r="RF1485" s="168"/>
      <c r="RG1485" s="168"/>
      <c r="RH1485" s="168"/>
      <c r="RI1485" s="168"/>
      <c r="RJ1485" s="168"/>
      <c r="RK1485" s="168"/>
      <c r="RL1485" s="168"/>
      <c r="RM1485" s="168"/>
      <c r="RN1485" s="168"/>
      <c r="RO1485" s="168"/>
      <c r="RP1485" s="168"/>
      <c r="RQ1485" s="168"/>
      <c r="RR1485" s="168"/>
      <c r="RS1485" s="168"/>
      <c r="RT1485" s="168"/>
      <c r="RU1485" s="168"/>
      <c r="RV1485" s="168"/>
      <c r="RW1485" s="168"/>
      <c r="RX1485" s="168"/>
      <c r="RY1485" s="168"/>
      <c r="RZ1485" s="168"/>
      <c r="SA1485" s="168"/>
      <c r="SB1485" s="168"/>
      <c r="SC1485" s="168"/>
      <c r="SD1485" s="168"/>
      <c r="SE1485" s="168"/>
      <c r="SF1485" s="168"/>
      <c r="SG1485" s="168"/>
      <c r="SH1485" s="168"/>
      <c r="SI1485" s="168"/>
      <c r="SJ1485" s="168"/>
      <c r="SK1485" s="168"/>
      <c r="SL1485" s="168"/>
      <c r="SM1485" s="168"/>
      <c r="SN1485" s="168"/>
      <c r="SO1485" s="168"/>
      <c r="SP1485" s="168"/>
      <c r="SQ1485" s="168"/>
      <c r="SR1485" s="168"/>
      <c r="SS1485" s="168"/>
      <c r="ST1485" s="168"/>
      <c r="SU1485" s="168"/>
      <c r="SV1485" s="168"/>
      <c r="SW1485" s="168"/>
      <c r="SX1485" s="168"/>
      <c r="SY1485" s="168"/>
      <c r="SZ1485" s="168"/>
      <c r="TA1485" s="168"/>
      <c r="TB1485" s="168"/>
      <c r="TC1485" s="168"/>
      <c r="TD1485" s="168"/>
      <c r="TE1485" s="168"/>
      <c r="TF1485" s="168"/>
      <c r="TG1485" s="168"/>
      <c r="TH1485" s="168"/>
      <c r="TI1485" s="168"/>
      <c r="TJ1485" s="168"/>
      <c r="TK1485" s="168"/>
      <c r="TL1485" s="168"/>
      <c r="TM1485" s="168"/>
      <c r="TN1485" s="168"/>
      <c r="TO1485" s="168"/>
      <c r="TP1485" s="168"/>
      <c r="TQ1485" s="168"/>
      <c r="TR1485" s="168"/>
      <c r="TS1485" s="168"/>
      <c r="TT1485" s="168"/>
      <c r="TU1485" s="168"/>
      <c r="TV1485" s="168"/>
      <c r="TW1485" s="168"/>
      <c r="TX1485" s="168"/>
      <c r="TY1485" s="168"/>
      <c r="TZ1485" s="168"/>
      <c r="UA1485" s="168"/>
      <c r="UB1485" s="168"/>
      <c r="UC1485" s="168"/>
      <c r="UD1485" s="168"/>
      <c r="UE1485" s="168"/>
      <c r="UF1485" s="168"/>
      <c r="UG1485" s="168"/>
      <c r="UH1485" s="168"/>
      <c r="UI1485" s="168"/>
      <c r="UJ1485" s="168"/>
      <c r="UK1485" s="168"/>
      <c r="UL1485" s="168"/>
      <c r="UM1485" s="168"/>
      <c r="UN1485" s="168"/>
      <c r="UO1485" s="168"/>
      <c r="UP1485" s="168"/>
      <c r="UQ1485" s="168"/>
      <c r="UR1485" s="168"/>
      <c r="US1485" s="168"/>
      <c r="UT1485" s="168"/>
      <c r="UU1485" s="168"/>
      <c r="UV1485" s="168"/>
      <c r="UW1485" s="168"/>
      <c r="UX1485" s="168"/>
      <c r="UY1485" s="168"/>
      <c r="UZ1485" s="168"/>
      <c r="VA1485" s="168"/>
      <c r="VB1485" s="168"/>
      <c r="VC1485" s="168"/>
      <c r="VD1485" s="168"/>
      <c r="VE1485" s="168"/>
      <c r="VF1485" s="168"/>
      <c r="VG1485" s="168"/>
      <c r="VH1485" s="168"/>
      <c r="VI1485" s="168"/>
      <c r="VJ1485" s="168"/>
      <c r="VK1485" s="168"/>
      <c r="VL1485" s="168"/>
      <c r="VM1485" s="168"/>
      <c r="VN1485" s="168"/>
      <c r="VO1485" s="168"/>
      <c r="VP1485" s="168"/>
      <c r="VQ1485" s="168"/>
      <c r="VR1485" s="168"/>
      <c r="VS1485" s="168"/>
      <c r="VT1485" s="168"/>
      <c r="VU1485" s="168"/>
      <c r="VV1485" s="168"/>
      <c r="VW1485" s="168"/>
      <c r="VX1485" s="168"/>
      <c r="VY1485" s="168"/>
      <c r="VZ1485" s="168"/>
      <c r="WA1485" s="168"/>
      <c r="WB1485" s="168"/>
      <c r="WC1485" s="168"/>
      <c r="WD1485" s="168"/>
      <c r="WE1485" s="168"/>
      <c r="WF1485" s="168"/>
      <c r="WG1485" s="168"/>
      <c r="WH1485" s="168"/>
      <c r="WI1485" s="168"/>
      <c r="WJ1485" s="168"/>
      <c r="WK1485" s="168"/>
      <c r="WL1485" s="168"/>
      <c r="WM1485" s="168"/>
      <c r="WN1485" s="168"/>
      <c r="WO1485" s="168"/>
      <c r="WP1485" s="168"/>
      <c r="WQ1485" s="168"/>
      <c r="WR1485" s="168"/>
      <c r="WS1485" s="168"/>
      <c r="WT1485" s="168"/>
      <c r="WU1485" s="168"/>
      <c r="WV1485" s="168"/>
      <c r="WW1485" s="168"/>
      <c r="WX1485" s="168"/>
      <c r="WY1485" s="168"/>
      <c r="WZ1485" s="168"/>
      <c r="XA1485" s="168"/>
      <c r="XB1485" s="168"/>
      <c r="XC1485" s="168"/>
      <c r="XD1485" s="168"/>
      <c r="XE1485" s="168"/>
      <c r="XF1485" s="168"/>
      <c r="XG1485" s="168"/>
      <c r="XH1485" s="168"/>
      <c r="XI1485" s="168"/>
      <c r="XJ1485" s="168"/>
      <c r="XK1485" s="168"/>
      <c r="XL1485" s="168"/>
      <c r="XM1485" s="168"/>
      <c r="XN1485" s="168"/>
      <c r="XO1485" s="168"/>
      <c r="XP1485" s="168"/>
      <c r="XQ1485" s="168"/>
      <c r="XR1485" s="168"/>
      <c r="XS1485" s="168"/>
      <c r="XT1485" s="168"/>
      <c r="XU1485" s="168"/>
      <c r="XV1485" s="168"/>
      <c r="XW1485" s="168"/>
      <c r="XX1485" s="168"/>
      <c r="XY1485" s="168"/>
      <c r="XZ1485" s="168"/>
      <c r="YA1485" s="168"/>
      <c r="YB1485" s="168"/>
      <c r="YC1485" s="168"/>
      <c r="YD1485" s="168"/>
      <c r="YE1485" s="168"/>
      <c r="YF1485" s="168"/>
      <c r="YG1485" s="168"/>
      <c r="YH1485" s="168"/>
      <c r="YI1485" s="168"/>
      <c r="YJ1485" s="168"/>
      <c r="YK1485" s="168"/>
      <c r="YL1485" s="168"/>
      <c r="YM1485" s="168"/>
      <c r="YN1485" s="168"/>
      <c r="YO1485" s="168"/>
      <c r="YP1485" s="168"/>
      <c r="YQ1485" s="168"/>
      <c r="YR1485" s="168"/>
      <c r="YS1485" s="168"/>
      <c r="YT1485" s="168"/>
      <c r="YU1485" s="168"/>
      <c r="YV1485" s="168"/>
      <c r="YW1485" s="168"/>
      <c r="YX1485" s="168"/>
      <c r="YY1485" s="168"/>
      <c r="YZ1485" s="168"/>
      <c r="ZA1485" s="168"/>
      <c r="ZB1485" s="168"/>
      <c r="ZC1485" s="168"/>
      <c r="ZD1485" s="168"/>
      <c r="ZE1485" s="168"/>
      <c r="ZF1485" s="168"/>
      <c r="ZG1485" s="168"/>
      <c r="ZH1485" s="168"/>
      <c r="ZI1485" s="168"/>
      <c r="ZJ1485" s="168"/>
      <c r="ZK1485" s="168"/>
      <c r="ZL1485" s="168"/>
      <c r="ZM1485" s="168"/>
      <c r="ZN1485" s="168"/>
      <c r="ZO1485" s="168"/>
      <c r="ZP1485" s="168"/>
      <c r="ZQ1485" s="168"/>
      <c r="ZR1485" s="168"/>
      <c r="ZS1485" s="168"/>
      <c r="ZT1485" s="168"/>
      <c r="ZU1485" s="168"/>
      <c r="ZV1485" s="168"/>
      <c r="ZW1485" s="168"/>
      <c r="ZX1485" s="168"/>
      <c r="ZY1485" s="168"/>
      <c r="ZZ1485" s="168"/>
      <c r="AAA1485" s="168"/>
      <c r="AAB1485" s="168"/>
      <c r="AAC1485" s="168"/>
      <c r="AAD1485" s="168"/>
      <c r="AAE1485" s="168"/>
      <c r="AAF1485" s="168"/>
      <c r="AAG1485" s="168"/>
      <c r="AAH1485" s="168"/>
      <c r="AAI1485" s="168"/>
      <c r="AAJ1485" s="168"/>
      <c r="AAK1485" s="168"/>
      <c r="AAL1485" s="168"/>
      <c r="AAM1485" s="168"/>
      <c r="AAN1485" s="168"/>
      <c r="AAO1485" s="168"/>
      <c r="AAP1485" s="168"/>
      <c r="AAQ1485" s="168"/>
      <c r="AAR1485" s="168"/>
      <c r="AAS1485" s="168"/>
      <c r="AAT1485" s="168"/>
      <c r="AAU1485" s="168"/>
      <c r="AAV1485" s="168"/>
      <c r="AAW1485" s="168"/>
      <c r="AAX1485" s="168"/>
      <c r="AAY1485" s="168"/>
      <c r="AAZ1485" s="168"/>
      <c r="ABA1485" s="168"/>
      <c r="ABB1485" s="168"/>
      <c r="ABC1485" s="168"/>
      <c r="ABD1485" s="168"/>
      <c r="ABE1485" s="168"/>
      <c r="ABF1485" s="168"/>
      <c r="ABG1485" s="168"/>
      <c r="ABH1485" s="168"/>
      <c r="ABI1485" s="168"/>
      <c r="ABJ1485" s="168"/>
      <c r="ABK1485" s="168"/>
      <c r="ABL1485" s="168"/>
      <c r="ABM1485" s="168"/>
      <c r="ABN1485" s="168"/>
      <c r="ABO1485" s="168"/>
      <c r="ABP1485" s="168"/>
      <c r="ABQ1485" s="168"/>
      <c r="ABR1485" s="168"/>
      <c r="ABS1485" s="168"/>
      <c r="ABT1485" s="168"/>
      <c r="ABU1485" s="168"/>
      <c r="ABV1485" s="168"/>
      <c r="ABW1485" s="168"/>
      <c r="ABX1485" s="168"/>
      <c r="ABY1485" s="168"/>
      <c r="ABZ1485" s="168"/>
      <c r="ACA1485" s="168"/>
      <c r="ACB1485" s="168"/>
      <c r="ACC1485" s="168"/>
      <c r="ACD1485" s="168"/>
      <c r="ACE1485" s="168"/>
      <c r="ACF1485" s="168"/>
      <c r="ACG1485" s="168"/>
      <c r="ACH1485" s="168"/>
      <c r="ACI1485" s="168"/>
      <c r="ACJ1485" s="168"/>
      <c r="ACK1485" s="168"/>
      <c r="ACL1485" s="168"/>
      <c r="ACM1485" s="168"/>
      <c r="ACN1485" s="168"/>
      <c r="ACO1485" s="168"/>
      <c r="ACP1485" s="168"/>
      <c r="ACQ1485" s="168"/>
      <c r="ACR1485" s="168"/>
      <c r="ACS1485" s="168"/>
      <c r="ACT1485" s="168"/>
      <c r="ACU1485" s="168"/>
      <c r="ACV1485" s="168"/>
      <c r="ACW1485" s="168"/>
      <c r="ACX1485" s="168"/>
      <c r="ACY1485" s="168"/>
      <c r="ACZ1485" s="168"/>
      <c r="ADA1485" s="168"/>
      <c r="ADB1485" s="168"/>
      <c r="ADC1485" s="168"/>
      <c r="ADD1485" s="168"/>
      <c r="ADE1485" s="168"/>
      <c r="ADF1485" s="168"/>
      <c r="ADG1485" s="168"/>
      <c r="ADH1485" s="168"/>
      <c r="ADI1485" s="168"/>
      <c r="ADJ1485" s="168"/>
      <c r="ADK1485" s="168"/>
      <c r="ADL1485" s="168"/>
      <c r="ADM1485" s="168"/>
      <c r="ADN1485" s="168"/>
      <c r="ADO1485" s="168"/>
      <c r="ADP1485" s="168"/>
      <c r="ADQ1485" s="168"/>
      <c r="ADR1485" s="168"/>
      <c r="ADS1485" s="168"/>
      <c r="ADT1485" s="168"/>
      <c r="ADU1485" s="168"/>
      <c r="ADV1485" s="168"/>
      <c r="ADW1485" s="168"/>
      <c r="ADX1485" s="168"/>
      <c r="ADY1485" s="168"/>
      <c r="ADZ1485" s="168"/>
      <c r="AEA1485" s="168"/>
      <c r="AEB1485" s="168"/>
      <c r="AEC1485" s="168"/>
      <c r="AED1485" s="168"/>
      <c r="AEE1485" s="168"/>
      <c r="AEF1485" s="168"/>
      <c r="AEG1485" s="168"/>
      <c r="AEH1485" s="168"/>
      <c r="AEI1485" s="168"/>
      <c r="AEJ1485" s="168"/>
      <c r="AEK1485" s="168"/>
      <c r="AEL1485" s="168"/>
      <c r="AEM1485" s="168"/>
      <c r="AEN1485" s="168"/>
      <c r="AEO1485" s="168"/>
      <c r="AEP1485" s="168"/>
      <c r="AEQ1485" s="168"/>
      <c r="AER1485" s="168"/>
      <c r="AES1485" s="168"/>
      <c r="AET1485" s="168"/>
      <c r="AEU1485" s="168"/>
      <c r="AEV1485" s="168"/>
      <c r="AEW1485" s="168"/>
      <c r="AEX1485" s="168"/>
      <c r="AEY1485" s="168"/>
      <c r="AEZ1485" s="168"/>
      <c r="AFA1485" s="168"/>
      <c r="AFB1485" s="168"/>
      <c r="AFC1485" s="168"/>
      <c r="AFD1485" s="168"/>
      <c r="AFE1485" s="168"/>
      <c r="AFF1485" s="168"/>
      <c r="AFG1485" s="168"/>
      <c r="AFH1485" s="168"/>
      <c r="AFI1485" s="168"/>
      <c r="AFJ1485" s="168"/>
      <c r="AFK1485" s="168"/>
      <c r="AFL1485" s="168"/>
      <c r="AFM1485" s="168"/>
      <c r="AFN1485" s="168"/>
      <c r="AFO1485" s="168"/>
      <c r="AFP1485" s="168"/>
      <c r="AFQ1485" s="168"/>
      <c r="AFR1485" s="168"/>
      <c r="AFS1485" s="168"/>
      <c r="AFT1485" s="168"/>
      <c r="AFU1485" s="168"/>
      <c r="AFV1485" s="168"/>
      <c r="AFW1485" s="168"/>
      <c r="AFX1485" s="168"/>
      <c r="AFY1485" s="168"/>
      <c r="AFZ1485" s="168"/>
      <c r="AGA1485" s="168"/>
      <c r="AGB1485" s="168"/>
      <c r="AGC1485" s="168"/>
      <c r="AGD1485" s="168"/>
      <c r="AGE1485" s="168"/>
      <c r="AGF1485" s="168"/>
      <c r="AGG1485" s="168"/>
      <c r="AGH1485" s="168"/>
      <c r="AGI1485" s="168"/>
      <c r="AGJ1485" s="168"/>
      <c r="AGK1485" s="168"/>
      <c r="AGL1485" s="168"/>
      <c r="AGM1485" s="168"/>
      <c r="AGN1485" s="168"/>
      <c r="AGO1485" s="168"/>
      <c r="AGP1485" s="168"/>
      <c r="AGQ1485" s="168"/>
      <c r="AGR1485" s="168"/>
      <c r="AGS1485" s="168"/>
      <c r="AGT1485" s="168"/>
      <c r="AGU1485" s="168"/>
      <c r="AGV1485" s="168"/>
      <c r="AGW1485" s="168"/>
      <c r="AGX1485" s="168"/>
      <c r="AGY1485" s="168"/>
      <c r="AGZ1485" s="168"/>
      <c r="AHA1485" s="168"/>
      <c r="AHB1485" s="168"/>
      <c r="AHC1485" s="168"/>
      <c r="AHD1485" s="168"/>
      <c r="AHE1485" s="168"/>
      <c r="AHF1485" s="168"/>
      <c r="AHG1485" s="168"/>
      <c r="AHH1485" s="168"/>
      <c r="AHI1485" s="168"/>
      <c r="AHJ1485" s="168"/>
      <c r="AHK1485" s="168"/>
      <c r="AHL1485" s="168"/>
      <c r="AHM1485" s="168"/>
      <c r="AHN1485" s="168"/>
      <c r="AHO1485" s="168"/>
      <c r="AHP1485" s="168"/>
      <c r="AHQ1485" s="168"/>
      <c r="AHR1485" s="168"/>
      <c r="AHS1485" s="168"/>
      <c r="AHT1485" s="168"/>
      <c r="AHU1485" s="168"/>
      <c r="AHV1485" s="168"/>
      <c r="AHW1485" s="168"/>
      <c r="AHX1485" s="168"/>
      <c r="AHY1485" s="168"/>
      <c r="AHZ1485" s="168"/>
      <c r="AIA1485" s="168"/>
      <c r="AIB1485" s="168"/>
      <c r="AIC1485" s="168"/>
      <c r="AID1485" s="168"/>
      <c r="AIE1485" s="168"/>
      <c r="AIF1485" s="168"/>
      <c r="AIG1485" s="168"/>
      <c r="AIH1485" s="168"/>
      <c r="AII1485" s="168"/>
      <c r="AIJ1485" s="168"/>
      <c r="AIK1485" s="168"/>
      <c r="AIL1485" s="168"/>
      <c r="AIM1485" s="168"/>
      <c r="AIN1485" s="168"/>
      <c r="AIO1485" s="168"/>
      <c r="AIP1485" s="168"/>
      <c r="AIQ1485" s="168"/>
      <c r="AIR1485" s="168"/>
      <c r="AIS1485" s="168"/>
      <c r="AIT1485" s="168"/>
      <c r="AIU1485" s="168"/>
      <c r="AIV1485" s="168"/>
      <c r="AIW1485" s="168"/>
      <c r="AIX1485" s="168"/>
      <c r="AIY1485" s="168"/>
      <c r="AIZ1485" s="168"/>
      <c r="AJA1485" s="168"/>
      <c r="AJB1485" s="168"/>
      <c r="AJC1485" s="168"/>
      <c r="AJD1485" s="168"/>
      <c r="AJE1485" s="168"/>
      <c r="AJF1485" s="168"/>
      <c r="AJG1485" s="168"/>
      <c r="AJH1485" s="168"/>
      <c r="AJI1485" s="168"/>
      <c r="AJJ1485" s="168"/>
      <c r="AJK1485" s="168"/>
    </row>
    <row r="1486" spans="1:948" s="33" customFormat="1" ht="10.5" x14ac:dyDescent="0.15">
      <c r="A1486" s="169" t="s">
        <v>250</v>
      </c>
      <c r="B1486" s="191" t="s">
        <v>2211</v>
      </c>
      <c r="C1486" s="191" t="s">
        <v>2240</v>
      </c>
      <c r="D1486" s="191" t="s">
        <v>3812</v>
      </c>
      <c r="E1486" s="191" t="s">
        <v>3795</v>
      </c>
      <c r="F1486" s="191">
        <v>7509</v>
      </c>
      <c r="G1486" s="301">
        <v>43024</v>
      </c>
      <c r="H1486" s="191" t="s">
        <v>3806</v>
      </c>
      <c r="I1486" s="191"/>
      <c r="J1486" s="191" t="s">
        <v>3813</v>
      </c>
      <c r="K1486" s="191"/>
      <c r="L1486" s="355">
        <v>29295.8</v>
      </c>
      <c r="M1486" s="168"/>
      <c r="N1486" s="168"/>
      <c r="O1486" s="168"/>
      <c r="P1486" s="168"/>
      <c r="Q1486" s="168"/>
      <c r="R1486" s="168"/>
      <c r="S1486" s="168"/>
      <c r="T1486" s="168"/>
      <c r="U1486" s="168"/>
      <c r="V1486" s="168"/>
      <c r="W1486" s="168"/>
      <c r="X1486" s="168"/>
      <c r="Y1486" s="168"/>
      <c r="Z1486" s="168"/>
      <c r="AA1486" s="168"/>
      <c r="AB1486" s="168"/>
      <c r="AC1486" s="168"/>
      <c r="AD1486" s="168"/>
      <c r="AE1486" s="168"/>
      <c r="AF1486" s="168"/>
      <c r="AG1486" s="168"/>
      <c r="AH1486" s="168"/>
      <c r="AI1486" s="168"/>
      <c r="AJ1486" s="168"/>
      <c r="AK1486" s="168"/>
      <c r="AL1486" s="168"/>
      <c r="AM1486" s="168"/>
      <c r="AN1486" s="168"/>
      <c r="AO1486" s="168"/>
      <c r="AP1486" s="168"/>
      <c r="AQ1486" s="168"/>
      <c r="AR1486" s="168"/>
      <c r="AS1486" s="168"/>
      <c r="AT1486" s="168"/>
      <c r="AU1486" s="168"/>
      <c r="AV1486" s="168"/>
      <c r="AW1486" s="168"/>
      <c r="AX1486" s="168"/>
      <c r="AY1486" s="168"/>
      <c r="AZ1486" s="168"/>
      <c r="BA1486" s="168"/>
      <c r="BB1486" s="168"/>
      <c r="BC1486" s="168"/>
      <c r="BD1486" s="168"/>
      <c r="BE1486" s="168"/>
      <c r="BF1486" s="168"/>
      <c r="BG1486" s="168"/>
      <c r="BH1486" s="168"/>
      <c r="BI1486" s="168"/>
      <c r="BJ1486" s="168"/>
      <c r="BK1486" s="168"/>
      <c r="BL1486" s="168"/>
      <c r="BM1486" s="168"/>
      <c r="BN1486" s="168"/>
      <c r="BO1486" s="168"/>
      <c r="BP1486" s="168"/>
      <c r="BQ1486" s="168"/>
      <c r="BR1486" s="168"/>
      <c r="BS1486" s="168"/>
      <c r="BT1486" s="168"/>
      <c r="BU1486" s="168"/>
      <c r="BV1486" s="168"/>
      <c r="BW1486" s="168"/>
      <c r="BX1486" s="168"/>
      <c r="BY1486" s="168"/>
      <c r="BZ1486" s="168"/>
      <c r="CA1486" s="168"/>
      <c r="CB1486" s="168"/>
      <c r="CC1486" s="168"/>
      <c r="CD1486" s="168"/>
      <c r="CE1486" s="168"/>
      <c r="CF1486" s="168"/>
      <c r="CG1486" s="168"/>
      <c r="CH1486" s="168"/>
      <c r="CI1486" s="168"/>
      <c r="CJ1486" s="168"/>
      <c r="CK1486" s="168"/>
      <c r="CL1486" s="168"/>
      <c r="CM1486" s="168"/>
      <c r="CN1486" s="168"/>
      <c r="CO1486" s="168"/>
      <c r="CP1486" s="168"/>
      <c r="CQ1486" s="168"/>
      <c r="CR1486" s="168"/>
      <c r="CS1486" s="168"/>
      <c r="CT1486" s="168"/>
      <c r="CU1486" s="168"/>
      <c r="CV1486" s="168"/>
      <c r="CW1486" s="168"/>
      <c r="CX1486" s="168"/>
      <c r="CY1486" s="168"/>
      <c r="CZ1486" s="168"/>
      <c r="DA1486" s="168"/>
      <c r="DB1486" s="168"/>
      <c r="DC1486" s="168"/>
      <c r="DD1486" s="168"/>
      <c r="DE1486" s="168"/>
      <c r="DF1486" s="168"/>
      <c r="DG1486" s="168"/>
      <c r="DH1486" s="168"/>
      <c r="DI1486" s="168"/>
      <c r="DJ1486" s="168"/>
      <c r="DK1486" s="168"/>
      <c r="DL1486" s="168"/>
      <c r="DM1486" s="168"/>
      <c r="DN1486" s="168"/>
      <c r="DO1486" s="168"/>
      <c r="DP1486" s="168"/>
      <c r="DQ1486" s="168"/>
      <c r="DR1486" s="168"/>
      <c r="DS1486" s="168"/>
      <c r="DT1486" s="168"/>
      <c r="DU1486" s="168"/>
      <c r="DV1486" s="168"/>
      <c r="DW1486" s="168"/>
      <c r="DX1486" s="168"/>
      <c r="DY1486" s="168"/>
      <c r="DZ1486" s="168"/>
      <c r="EA1486" s="168"/>
      <c r="EB1486" s="168"/>
      <c r="EC1486" s="168"/>
      <c r="ED1486" s="168"/>
      <c r="EE1486" s="168"/>
      <c r="EF1486" s="168"/>
      <c r="EG1486" s="168"/>
      <c r="EH1486" s="168"/>
      <c r="EI1486" s="168"/>
      <c r="EJ1486" s="168"/>
      <c r="EK1486" s="168"/>
      <c r="EL1486" s="168"/>
      <c r="EM1486" s="168"/>
      <c r="EN1486" s="168"/>
      <c r="EO1486" s="168"/>
      <c r="EP1486" s="168"/>
      <c r="EQ1486" s="168"/>
      <c r="ER1486" s="168"/>
      <c r="ES1486" s="168"/>
      <c r="ET1486" s="168"/>
      <c r="EU1486" s="168"/>
      <c r="EV1486" s="168"/>
      <c r="EW1486" s="168"/>
      <c r="EX1486" s="168"/>
      <c r="EY1486" s="168"/>
      <c r="EZ1486" s="168"/>
      <c r="FA1486" s="168"/>
      <c r="FB1486" s="168"/>
      <c r="FC1486" s="168"/>
      <c r="FD1486" s="168"/>
      <c r="FE1486" s="168"/>
      <c r="FF1486" s="168"/>
      <c r="FG1486" s="168"/>
      <c r="FH1486" s="168"/>
      <c r="FI1486" s="168"/>
      <c r="FJ1486" s="168"/>
      <c r="FK1486" s="168"/>
      <c r="FL1486" s="168"/>
      <c r="FM1486" s="168"/>
      <c r="FN1486" s="168"/>
      <c r="FO1486" s="168"/>
      <c r="FP1486" s="168"/>
      <c r="FQ1486" s="168"/>
      <c r="FR1486" s="168"/>
      <c r="FS1486" s="168"/>
      <c r="FT1486" s="168"/>
      <c r="FU1486" s="168"/>
      <c r="FV1486" s="168"/>
      <c r="FW1486" s="168"/>
      <c r="FX1486" s="168"/>
      <c r="FY1486" s="168"/>
      <c r="FZ1486" s="168"/>
      <c r="GA1486" s="168"/>
      <c r="GB1486" s="168"/>
      <c r="GC1486" s="168"/>
      <c r="GD1486" s="168"/>
      <c r="GE1486" s="168"/>
      <c r="GF1486" s="168"/>
      <c r="GG1486" s="168"/>
      <c r="GH1486" s="168"/>
      <c r="GI1486" s="168"/>
      <c r="GJ1486" s="168"/>
      <c r="GK1486" s="168"/>
      <c r="GL1486" s="168"/>
      <c r="GM1486" s="168"/>
      <c r="GN1486" s="168"/>
      <c r="GO1486" s="168"/>
      <c r="GP1486" s="168"/>
      <c r="GQ1486" s="168"/>
      <c r="GR1486" s="168"/>
      <c r="GS1486" s="168"/>
      <c r="GT1486" s="168"/>
      <c r="GU1486" s="168"/>
      <c r="GV1486" s="168"/>
      <c r="GW1486" s="168"/>
      <c r="GX1486" s="168"/>
      <c r="GY1486" s="168"/>
      <c r="GZ1486" s="168"/>
      <c r="HA1486" s="168"/>
      <c r="HB1486" s="168"/>
      <c r="HC1486" s="168"/>
      <c r="HD1486" s="168"/>
      <c r="HE1486" s="168"/>
      <c r="HF1486" s="168"/>
      <c r="HG1486" s="168"/>
      <c r="HH1486" s="168"/>
      <c r="HI1486" s="168"/>
      <c r="HJ1486" s="168"/>
      <c r="HK1486" s="168"/>
      <c r="HL1486" s="168"/>
      <c r="HM1486" s="168"/>
      <c r="HN1486" s="168"/>
      <c r="HO1486" s="168"/>
      <c r="HP1486" s="168"/>
      <c r="HQ1486" s="168"/>
      <c r="HR1486" s="168"/>
      <c r="HS1486" s="168"/>
      <c r="HT1486" s="168"/>
      <c r="HU1486" s="168"/>
      <c r="HV1486" s="168"/>
      <c r="HW1486" s="168"/>
      <c r="HX1486" s="168"/>
      <c r="HY1486" s="168"/>
      <c r="HZ1486" s="168"/>
      <c r="IA1486" s="168"/>
      <c r="IB1486" s="168"/>
      <c r="IC1486" s="168"/>
      <c r="ID1486" s="168"/>
      <c r="IE1486" s="168"/>
      <c r="IF1486" s="168"/>
      <c r="IG1486" s="168"/>
      <c r="IH1486" s="168"/>
      <c r="II1486" s="168"/>
      <c r="IJ1486" s="168"/>
      <c r="IK1486" s="168"/>
      <c r="IL1486" s="168"/>
      <c r="IM1486" s="168"/>
      <c r="IN1486" s="168"/>
      <c r="IO1486" s="168"/>
      <c r="IP1486" s="168"/>
      <c r="IQ1486" s="168"/>
      <c r="IR1486" s="168"/>
      <c r="IS1486" s="168"/>
      <c r="IT1486" s="168"/>
      <c r="IU1486" s="168"/>
      <c r="IV1486" s="168"/>
      <c r="IW1486" s="168"/>
      <c r="IX1486" s="168"/>
      <c r="IY1486" s="168"/>
      <c r="IZ1486" s="168"/>
      <c r="JA1486" s="168"/>
      <c r="JB1486" s="168"/>
      <c r="JC1486" s="168"/>
      <c r="JD1486" s="168"/>
      <c r="JE1486" s="168"/>
      <c r="JF1486" s="168"/>
      <c r="JG1486" s="168"/>
      <c r="JH1486" s="168"/>
      <c r="JI1486" s="168"/>
      <c r="JJ1486" s="168"/>
      <c r="JK1486" s="168"/>
      <c r="JL1486" s="168"/>
      <c r="JM1486" s="168"/>
      <c r="JN1486" s="168"/>
      <c r="JO1486" s="168"/>
      <c r="JP1486" s="168"/>
      <c r="JQ1486" s="168"/>
      <c r="JR1486" s="168"/>
      <c r="JS1486" s="168"/>
      <c r="JT1486" s="168"/>
      <c r="JU1486" s="168"/>
      <c r="JV1486" s="168"/>
      <c r="JW1486" s="168"/>
      <c r="JX1486" s="168"/>
      <c r="JY1486" s="168"/>
      <c r="JZ1486" s="168"/>
      <c r="KA1486" s="168"/>
      <c r="KB1486" s="168"/>
      <c r="KC1486" s="168"/>
      <c r="KD1486" s="168"/>
      <c r="KE1486" s="168"/>
      <c r="KF1486" s="168"/>
      <c r="KG1486" s="168"/>
      <c r="KH1486" s="168"/>
      <c r="KI1486" s="168"/>
      <c r="KJ1486" s="168"/>
      <c r="KK1486" s="168"/>
      <c r="KL1486" s="168"/>
      <c r="KM1486" s="168"/>
      <c r="KN1486" s="168"/>
      <c r="KO1486" s="168"/>
      <c r="KP1486" s="168"/>
      <c r="KQ1486" s="168"/>
      <c r="KR1486" s="168"/>
      <c r="KS1486" s="168"/>
      <c r="KT1486" s="168"/>
      <c r="KU1486" s="168"/>
      <c r="KV1486" s="168"/>
      <c r="KW1486" s="168"/>
      <c r="KX1486" s="168"/>
      <c r="KY1486" s="168"/>
      <c r="KZ1486" s="168"/>
      <c r="LA1486" s="168"/>
      <c r="LB1486" s="168"/>
      <c r="LC1486" s="168"/>
      <c r="LD1486" s="168"/>
      <c r="LE1486" s="168"/>
      <c r="LF1486" s="168"/>
      <c r="LG1486" s="168"/>
      <c r="LH1486" s="168"/>
      <c r="LI1486" s="168"/>
      <c r="LJ1486" s="168"/>
      <c r="LK1486" s="168"/>
      <c r="LL1486" s="168"/>
      <c r="LM1486" s="168"/>
      <c r="LN1486" s="168"/>
      <c r="LO1486" s="168"/>
      <c r="LP1486" s="168"/>
      <c r="LQ1486" s="168"/>
      <c r="LR1486" s="168"/>
      <c r="LS1486" s="168"/>
      <c r="LT1486" s="168"/>
      <c r="LU1486" s="168"/>
      <c r="LV1486" s="168"/>
      <c r="LW1486" s="168"/>
      <c r="LX1486" s="168"/>
      <c r="LY1486" s="168"/>
      <c r="LZ1486" s="168"/>
      <c r="MA1486" s="168"/>
      <c r="MB1486" s="168"/>
      <c r="MC1486" s="168"/>
      <c r="MD1486" s="168"/>
      <c r="ME1486" s="168"/>
      <c r="MF1486" s="168"/>
      <c r="MG1486" s="168"/>
      <c r="MH1486" s="168"/>
      <c r="MI1486" s="168"/>
      <c r="MJ1486" s="168"/>
      <c r="MK1486" s="168"/>
      <c r="ML1486" s="168"/>
      <c r="MM1486" s="168"/>
      <c r="MN1486" s="168"/>
      <c r="MO1486" s="168"/>
      <c r="MP1486" s="168"/>
      <c r="MQ1486" s="168"/>
      <c r="MR1486" s="168"/>
      <c r="MS1486" s="168"/>
      <c r="MT1486" s="168"/>
      <c r="MU1486" s="168"/>
      <c r="MV1486" s="168"/>
      <c r="MW1486" s="168"/>
      <c r="MX1486" s="168"/>
      <c r="MY1486" s="168"/>
      <c r="MZ1486" s="168"/>
      <c r="NA1486" s="168"/>
      <c r="NB1486" s="168"/>
      <c r="NC1486" s="168"/>
      <c r="ND1486" s="168"/>
      <c r="NE1486" s="168"/>
      <c r="NF1486" s="168"/>
      <c r="NG1486" s="168"/>
      <c r="NH1486" s="168"/>
      <c r="NI1486" s="168"/>
      <c r="NJ1486" s="168"/>
      <c r="NK1486" s="168"/>
      <c r="NL1486" s="168"/>
      <c r="NM1486" s="168"/>
      <c r="NN1486" s="168"/>
      <c r="NO1486" s="168"/>
      <c r="NP1486" s="168"/>
      <c r="NQ1486" s="168"/>
      <c r="NR1486" s="168"/>
      <c r="NS1486" s="168"/>
      <c r="NT1486" s="168"/>
      <c r="NU1486" s="168"/>
      <c r="NV1486" s="168"/>
      <c r="NW1486" s="168"/>
      <c r="NX1486" s="168"/>
      <c r="NY1486" s="168"/>
      <c r="NZ1486" s="168"/>
      <c r="OA1486" s="168"/>
      <c r="OB1486" s="168"/>
      <c r="OC1486" s="168"/>
      <c r="OD1486" s="168"/>
      <c r="OE1486" s="168"/>
      <c r="OF1486" s="168"/>
      <c r="OG1486" s="168"/>
      <c r="OH1486" s="168"/>
      <c r="OI1486" s="168"/>
      <c r="OJ1486" s="168"/>
      <c r="OK1486" s="168"/>
      <c r="OL1486" s="168"/>
      <c r="OM1486" s="168"/>
      <c r="ON1486" s="168"/>
      <c r="OO1486" s="168"/>
      <c r="OP1486" s="168"/>
      <c r="OQ1486" s="168"/>
      <c r="OR1486" s="168"/>
      <c r="OS1486" s="168"/>
      <c r="OT1486" s="168"/>
      <c r="OU1486" s="168"/>
      <c r="OV1486" s="168"/>
      <c r="OW1486" s="168"/>
      <c r="OX1486" s="168"/>
      <c r="OY1486" s="168"/>
      <c r="OZ1486" s="168"/>
      <c r="PA1486" s="168"/>
      <c r="PB1486" s="168"/>
      <c r="PC1486" s="168"/>
      <c r="PD1486" s="168"/>
      <c r="PE1486" s="168"/>
      <c r="PF1486" s="168"/>
      <c r="PG1486" s="168"/>
      <c r="PH1486" s="168"/>
      <c r="PI1486" s="168"/>
      <c r="PJ1486" s="168"/>
      <c r="PK1486" s="168"/>
      <c r="PL1486" s="168"/>
      <c r="PM1486" s="168"/>
      <c r="PN1486" s="168"/>
      <c r="PO1486" s="168"/>
      <c r="PP1486" s="168"/>
      <c r="PQ1486" s="168"/>
      <c r="PR1486" s="168"/>
      <c r="PS1486" s="168"/>
      <c r="PT1486" s="168"/>
      <c r="PU1486" s="168"/>
      <c r="PV1486" s="168"/>
      <c r="PW1486" s="168"/>
      <c r="PX1486" s="168"/>
      <c r="PY1486" s="168"/>
      <c r="PZ1486" s="168"/>
      <c r="QA1486" s="168"/>
      <c r="QB1486" s="168"/>
      <c r="QC1486" s="168"/>
      <c r="QD1486" s="168"/>
      <c r="QE1486" s="168"/>
      <c r="QF1486" s="168"/>
      <c r="QG1486" s="168"/>
      <c r="QH1486" s="168"/>
      <c r="QI1486" s="168"/>
      <c r="QJ1486" s="168"/>
      <c r="QK1486" s="168"/>
      <c r="QL1486" s="168"/>
      <c r="QM1486" s="168"/>
      <c r="QN1486" s="168"/>
      <c r="QO1486" s="168"/>
      <c r="QP1486" s="168"/>
      <c r="QQ1486" s="168"/>
      <c r="QR1486" s="168"/>
      <c r="QS1486" s="168"/>
      <c r="QT1486" s="168"/>
      <c r="QU1486" s="168"/>
      <c r="QV1486" s="168"/>
      <c r="QW1486" s="168"/>
      <c r="QX1486" s="168"/>
      <c r="QY1486" s="168"/>
      <c r="QZ1486" s="168"/>
      <c r="RA1486" s="168"/>
      <c r="RB1486" s="168"/>
      <c r="RC1486" s="168"/>
      <c r="RD1486" s="168"/>
      <c r="RE1486" s="168"/>
      <c r="RF1486" s="168"/>
      <c r="RG1486" s="168"/>
      <c r="RH1486" s="168"/>
      <c r="RI1486" s="168"/>
      <c r="RJ1486" s="168"/>
      <c r="RK1486" s="168"/>
      <c r="RL1486" s="168"/>
      <c r="RM1486" s="168"/>
      <c r="RN1486" s="168"/>
      <c r="RO1486" s="168"/>
      <c r="RP1486" s="168"/>
      <c r="RQ1486" s="168"/>
      <c r="RR1486" s="168"/>
      <c r="RS1486" s="168"/>
      <c r="RT1486" s="168"/>
      <c r="RU1486" s="168"/>
      <c r="RV1486" s="168"/>
      <c r="RW1486" s="168"/>
      <c r="RX1486" s="168"/>
      <c r="RY1486" s="168"/>
      <c r="RZ1486" s="168"/>
      <c r="SA1486" s="168"/>
      <c r="SB1486" s="168"/>
      <c r="SC1486" s="168"/>
      <c r="SD1486" s="168"/>
      <c r="SE1486" s="168"/>
      <c r="SF1486" s="168"/>
      <c r="SG1486" s="168"/>
      <c r="SH1486" s="168"/>
      <c r="SI1486" s="168"/>
      <c r="SJ1486" s="168"/>
      <c r="SK1486" s="168"/>
      <c r="SL1486" s="168"/>
      <c r="SM1486" s="168"/>
      <c r="SN1486" s="168"/>
      <c r="SO1486" s="168"/>
      <c r="SP1486" s="168"/>
      <c r="SQ1486" s="168"/>
      <c r="SR1486" s="168"/>
      <c r="SS1486" s="168"/>
      <c r="ST1486" s="168"/>
      <c r="SU1486" s="168"/>
      <c r="SV1486" s="168"/>
      <c r="SW1486" s="168"/>
      <c r="SX1486" s="168"/>
      <c r="SY1486" s="168"/>
      <c r="SZ1486" s="168"/>
      <c r="TA1486" s="168"/>
      <c r="TB1486" s="168"/>
      <c r="TC1486" s="168"/>
      <c r="TD1486" s="168"/>
      <c r="TE1486" s="168"/>
      <c r="TF1486" s="168"/>
      <c r="TG1486" s="168"/>
      <c r="TH1486" s="168"/>
      <c r="TI1486" s="168"/>
      <c r="TJ1486" s="168"/>
      <c r="TK1486" s="168"/>
      <c r="TL1486" s="168"/>
      <c r="TM1486" s="168"/>
      <c r="TN1486" s="168"/>
      <c r="TO1486" s="168"/>
      <c r="TP1486" s="168"/>
      <c r="TQ1486" s="168"/>
      <c r="TR1486" s="168"/>
      <c r="TS1486" s="168"/>
      <c r="TT1486" s="168"/>
      <c r="TU1486" s="168"/>
      <c r="TV1486" s="168"/>
      <c r="TW1486" s="168"/>
      <c r="TX1486" s="168"/>
      <c r="TY1486" s="168"/>
      <c r="TZ1486" s="168"/>
      <c r="UA1486" s="168"/>
      <c r="UB1486" s="168"/>
      <c r="UC1486" s="168"/>
      <c r="UD1486" s="168"/>
      <c r="UE1486" s="168"/>
      <c r="UF1486" s="168"/>
      <c r="UG1486" s="168"/>
      <c r="UH1486" s="168"/>
      <c r="UI1486" s="168"/>
      <c r="UJ1486" s="168"/>
      <c r="UK1486" s="168"/>
      <c r="UL1486" s="168"/>
      <c r="UM1486" s="168"/>
      <c r="UN1486" s="168"/>
      <c r="UO1486" s="168"/>
      <c r="UP1486" s="168"/>
      <c r="UQ1486" s="168"/>
      <c r="UR1486" s="168"/>
      <c r="US1486" s="168"/>
      <c r="UT1486" s="168"/>
      <c r="UU1486" s="168"/>
      <c r="UV1486" s="168"/>
      <c r="UW1486" s="168"/>
      <c r="UX1486" s="168"/>
      <c r="UY1486" s="168"/>
      <c r="UZ1486" s="168"/>
      <c r="VA1486" s="168"/>
      <c r="VB1486" s="168"/>
      <c r="VC1486" s="168"/>
      <c r="VD1486" s="168"/>
      <c r="VE1486" s="168"/>
      <c r="VF1486" s="168"/>
      <c r="VG1486" s="168"/>
      <c r="VH1486" s="168"/>
      <c r="VI1486" s="168"/>
      <c r="VJ1486" s="168"/>
      <c r="VK1486" s="168"/>
      <c r="VL1486" s="168"/>
      <c r="VM1486" s="168"/>
      <c r="VN1486" s="168"/>
      <c r="VO1486" s="168"/>
      <c r="VP1486" s="168"/>
      <c r="VQ1486" s="168"/>
      <c r="VR1486" s="168"/>
      <c r="VS1486" s="168"/>
      <c r="VT1486" s="168"/>
      <c r="VU1486" s="168"/>
      <c r="VV1486" s="168"/>
      <c r="VW1486" s="168"/>
      <c r="VX1486" s="168"/>
      <c r="VY1486" s="168"/>
      <c r="VZ1486" s="168"/>
      <c r="WA1486" s="168"/>
      <c r="WB1486" s="168"/>
      <c r="WC1486" s="168"/>
      <c r="WD1486" s="168"/>
      <c r="WE1486" s="168"/>
      <c r="WF1486" s="168"/>
      <c r="WG1486" s="168"/>
      <c r="WH1486" s="168"/>
      <c r="WI1486" s="168"/>
      <c r="WJ1486" s="168"/>
      <c r="WK1486" s="168"/>
      <c r="WL1486" s="168"/>
      <c r="WM1486" s="168"/>
      <c r="WN1486" s="168"/>
      <c r="WO1486" s="168"/>
      <c r="WP1486" s="168"/>
      <c r="WQ1486" s="168"/>
      <c r="WR1486" s="168"/>
      <c r="WS1486" s="168"/>
      <c r="WT1486" s="168"/>
      <c r="WU1486" s="168"/>
      <c r="WV1486" s="168"/>
      <c r="WW1486" s="168"/>
      <c r="WX1486" s="168"/>
      <c r="WY1486" s="168"/>
      <c r="WZ1486" s="168"/>
      <c r="XA1486" s="168"/>
      <c r="XB1486" s="168"/>
      <c r="XC1486" s="168"/>
      <c r="XD1486" s="168"/>
      <c r="XE1486" s="168"/>
      <c r="XF1486" s="168"/>
      <c r="XG1486" s="168"/>
      <c r="XH1486" s="168"/>
      <c r="XI1486" s="168"/>
      <c r="XJ1486" s="168"/>
      <c r="XK1486" s="168"/>
      <c r="XL1486" s="168"/>
      <c r="XM1486" s="168"/>
      <c r="XN1486" s="168"/>
      <c r="XO1486" s="168"/>
      <c r="XP1486" s="168"/>
      <c r="XQ1486" s="168"/>
      <c r="XR1486" s="168"/>
      <c r="XS1486" s="168"/>
      <c r="XT1486" s="168"/>
      <c r="XU1486" s="168"/>
      <c r="XV1486" s="168"/>
      <c r="XW1486" s="168"/>
      <c r="XX1486" s="168"/>
      <c r="XY1486" s="168"/>
      <c r="XZ1486" s="168"/>
      <c r="YA1486" s="168"/>
      <c r="YB1486" s="168"/>
      <c r="YC1486" s="168"/>
      <c r="YD1486" s="168"/>
      <c r="YE1486" s="168"/>
      <c r="YF1486" s="168"/>
      <c r="YG1486" s="168"/>
      <c r="YH1486" s="168"/>
      <c r="YI1486" s="168"/>
      <c r="YJ1486" s="168"/>
      <c r="YK1486" s="168"/>
      <c r="YL1486" s="168"/>
      <c r="YM1486" s="168"/>
      <c r="YN1486" s="168"/>
      <c r="YO1486" s="168"/>
      <c r="YP1486" s="168"/>
      <c r="YQ1486" s="168"/>
      <c r="YR1486" s="168"/>
      <c r="YS1486" s="168"/>
      <c r="YT1486" s="168"/>
      <c r="YU1486" s="168"/>
      <c r="YV1486" s="168"/>
      <c r="YW1486" s="168"/>
      <c r="YX1486" s="168"/>
      <c r="YY1486" s="168"/>
      <c r="YZ1486" s="168"/>
      <c r="ZA1486" s="168"/>
      <c r="ZB1486" s="168"/>
      <c r="ZC1486" s="168"/>
      <c r="ZD1486" s="168"/>
      <c r="ZE1486" s="168"/>
      <c r="ZF1486" s="168"/>
      <c r="ZG1486" s="168"/>
      <c r="ZH1486" s="168"/>
      <c r="ZI1486" s="168"/>
      <c r="ZJ1486" s="168"/>
      <c r="ZK1486" s="168"/>
      <c r="ZL1486" s="168"/>
      <c r="ZM1486" s="168"/>
      <c r="ZN1486" s="168"/>
      <c r="ZO1486" s="168"/>
      <c r="ZP1486" s="168"/>
      <c r="ZQ1486" s="168"/>
      <c r="ZR1486" s="168"/>
      <c r="ZS1486" s="168"/>
      <c r="ZT1486" s="168"/>
      <c r="ZU1486" s="168"/>
      <c r="ZV1486" s="168"/>
      <c r="ZW1486" s="168"/>
      <c r="ZX1486" s="168"/>
      <c r="ZY1486" s="168"/>
      <c r="ZZ1486" s="168"/>
      <c r="AAA1486" s="168"/>
      <c r="AAB1486" s="168"/>
      <c r="AAC1486" s="168"/>
      <c r="AAD1486" s="168"/>
      <c r="AAE1486" s="168"/>
      <c r="AAF1486" s="168"/>
      <c r="AAG1486" s="168"/>
      <c r="AAH1486" s="168"/>
      <c r="AAI1486" s="168"/>
      <c r="AAJ1486" s="168"/>
      <c r="AAK1486" s="168"/>
      <c r="AAL1486" s="168"/>
      <c r="AAM1486" s="168"/>
      <c r="AAN1486" s="168"/>
      <c r="AAO1486" s="168"/>
      <c r="AAP1486" s="168"/>
      <c r="AAQ1486" s="168"/>
      <c r="AAR1486" s="168"/>
      <c r="AAS1486" s="168"/>
      <c r="AAT1486" s="168"/>
      <c r="AAU1486" s="168"/>
      <c r="AAV1486" s="168"/>
      <c r="AAW1486" s="168"/>
      <c r="AAX1486" s="168"/>
      <c r="AAY1486" s="168"/>
      <c r="AAZ1486" s="168"/>
      <c r="ABA1486" s="168"/>
      <c r="ABB1486" s="168"/>
      <c r="ABC1486" s="168"/>
      <c r="ABD1486" s="168"/>
      <c r="ABE1486" s="168"/>
      <c r="ABF1486" s="168"/>
      <c r="ABG1486" s="168"/>
      <c r="ABH1486" s="168"/>
      <c r="ABI1486" s="168"/>
      <c r="ABJ1486" s="168"/>
      <c r="ABK1486" s="168"/>
      <c r="ABL1486" s="168"/>
      <c r="ABM1486" s="168"/>
      <c r="ABN1486" s="168"/>
      <c r="ABO1486" s="168"/>
      <c r="ABP1486" s="168"/>
      <c r="ABQ1486" s="168"/>
      <c r="ABR1486" s="168"/>
      <c r="ABS1486" s="168"/>
      <c r="ABT1486" s="168"/>
      <c r="ABU1486" s="168"/>
      <c r="ABV1486" s="168"/>
      <c r="ABW1486" s="168"/>
      <c r="ABX1486" s="168"/>
      <c r="ABY1486" s="168"/>
      <c r="ABZ1486" s="168"/>
      <c r="ACA1486" s="168"/>
      <c r="ACB1486" s="168"/>
      <c r="ACC1486" s="168"/>
      <c r="ACD1486" s="168"/>
      <c r="ACE1486" s="168"/>
      <c r="ACF1486" s="168"/>
      <c r="ACG1486" s="168"/>
      <c r="ACH1486" s="168"/>
      <c r="ACI1486" s="168"/>
      <c r="ACJ1486" s="168"/>
      <c r="ACK1486" s="168"/>
      <c r="ACL1486" s="168"/>
      <c r="ACM1486" s="168"/>
      <c r="ACN1486" s="168"/>
      <c r="ACO1486" s="168"/>
      <c r="ACP1486" s="168"/>
      <c r="ACQ1486" s="168"/>
      <c r="ACR1486" s="168"/>
      <c r="ACS1486" s="168"/>
      <c r="ACT1486" s="168"/>
      <c r="ACU1486" s="168"/>
      <c r="ACV1486" s="168"/>
      <c r="ACW1486" s="168"/>
      <c r="ACX1486" s="168"/>
      <c r="ACY1486" s="168"/>
      <c r="ACZ1486" s="168"/>
      <c r="ADA1486" s="168"/>
      <c r="ADB1486" s="168"/>
      <c r="ADC1486" s="168"/>
      <c r="ADD1486" s="168"/>
      <c r="ADE1486" s="168"/>
      <c r="ADF1486" s="168"/>
      <c r="ADG1486" s="168"/>
      <c r="ADH1486" s="168"/>
      <c r="ADI1486" s="168"/>
      <c r="ADJ1486" s="168"/>
      <c r="ADK1486" s="168"/>
      <c r="ADL1486" s="168"/>
      <c r="ADM1486" s="168"/>
      <c r="ADN1486" s="168"/>
      <c r="ADO1486" s="168"/>
      <c r="ADP1486" s="168"/>
      <c r="ADQ1486" s="168"/>
      <c r="ADR1486" s="168"/>
      <c r="ADS1486" s="168"/>
      <c r="ADT1486" s="168"/>
      <c r="ADU1486" s="168"/>
      <c r="ADV1486" s="168"/>
      <c r="ADW1486" s="168"/>
      <c r="ADX1486" s="168"/>
      <c r="ADY1486" s="168"/>
      <c r="ADZ1486" s="168"/>
      <c r="AEA1486" s="168"/>
      <c r="AEB1486" s="168"/>
      <c r="AEC1486" s="168"/>
      <c r="AED1486" s="168"/>
      <c r="AEE1486" s="168"/>
      <c r="AEF1486" s="168"/>
      <c r="AEG1486" s="168"/>
      <c r="AEH1486" s="168"/>
      <c r="AEI1486" s="168"/>
      <c r="AEJ1486" s="168"/>
      <c r="AEK1486" s="168"/>
      <c r="AEL1486" s="168"/>
      <c r="AEM1486" s="168"/>
      <c r="AEN1486" s="168"/>
      <c r="AEO1486" s="168"/>
      <c r="AEP1486" s="168"/>
      <c r="AEQ1486" s="168"/>
      <c r="AER1486" s="168"/>
      <c r="AES1486" s="168"/>
      <c r="AET1486" s="168"/>
      <c r="AEU1486" s="168"/>
      <c r="AEV1486" s="168"/>
      <c r="AEW1486" s="168"/>
      <c r="AEX1486" s="168"/>
      <c r="AEY1486" s="168"/>
      <c r="AEZ1486" s="168"/>
      <c r="AFA1486" s="168"/>
      <c r="AFB1486" s="168"/>
      <c r="AFC1486" s="168"/>
      <c r="AFD1486" s="168"/>
      <c r="AFE1486" s="168"/>
      <c r="AFF1486" s="168"/>
      <c r="AFG1486" s="168"/>
      <c r="AFH1486" s="168"/>
      <c r="AFI1486" s="168"/>
      <c r="AFJ1486" s="168"/>
      <c r="AFK1486" s="168"/>
      <c r="AFL1486" s="168"/>
      <c r="AFM1486" s="168"/>
      <c r="AFN1486" s="168"/>
      <c r="AFO1486" s="168"/>
      <c r="AFP1486" s="168"/>
      <c r="AFQ1486" s="168"/>
      <c r="AFR1486" s="168"/>
      <c r="AFS1486" s="168"/>
      <c r="AFT1486" s="168"/>
      <c r="AFU1486" s="168"/>
      <c r="AFV1486" s="168"/>
      <c r="AFW1486" s="168"/>
      <c r="AFX1486" s="168"/>
      <c r="AFY1486" s="168"/>
      <c r="AFZ1486" s="168"/>
      <c r="AGA1486" s="168"/>
      <c r="AGB1486" s="168"/>
      <c r="AGC1486" s="168"/>
      <c r="AGD1486" s="168"/>
      <c r="AGE1486" s="168"/>
      <c r="AGF1486" s="168"/>
      <c r="AGG1486" s="168"/>
      <c r="AGH1486" s="168"/>
      <c r="AGI1486" s="168"/>
      <c r="AGJ1486" s="168"/>
      <c r="AGK1486" s="168"/>
      <c r="AGL1486" s="168"/>
      <c r="AGM1486" s="168"/>
      <c r="AGN1486" s="168"/>
      <c r="AGO1486" s="168"/>
      <c r="AGP1486" s="168"/>
      <c r="AGQ1486" s="168"/>
      <c r="AGR1486" s="168"/>
      <c r="AGS1486" s="168"/>
      <c r="AGT1486" s="168"/>
      <c r="AGU1486" s="168"/>
      <c r="AGV1486" s="168"/>
      <c r="AGW1486" s="168"/>
      <c r="AGX1486" s="168"/>
      <c r="AGY1486" s="168"/>
      <c r="AGZ1486" s="168"/>
      <c r="AHA1486" s="168"/>
      <c r="AHB1486" s="168"/>
      <c r="AHC1486" s="168"/>
      <c r="AHD1486" s="168"/>
      <c r="AHE1486" s="168"/>
      <c r="AHF1486" s="168"/>
      <c r="AHG1486" s="168"/>
      <c r="AHH1486" s="168"/>
      <c r="AHI1486" s="168"/>
      <c r="AHJ1486" s="168"/>
      <c r="AHK1486" s="168"/>
      <c r="AHL1486" s="168"/>
      <c r="AHM1486" s="168"/>
      <c r="AHN1486" s="168"/>
      <c r="AHO1486" s="168"/>
      <c r="AHP1486" s="168"/>
      <c r="AHQ1486" s="168"/>
      <c r="AHR1486" s="168"/>
      <c r="AHS1486" s="168"/>
      <c r="AHT1486" s="168"/>
      <c r="AHU1486" s="168"/>
      <c r="AHV1486" s="168"/>
      <c r="AHW1486" s="168"/>
      <c r="AHX1486" s="168"/>
      <c r="AHY1486" s="168"/>
      <c r="AHZ1486" s="168"/>
      <c r="AIA1486" s="168"/>
      <c r="AIB1486" s="168"/>
      <c r="AIC1486" s="168"/>
      <c r="AID1486" s="168"/>
      <c r="AIE1486" s="168"/>
      <c r="AIF1486" s="168"/>
      <c r="AIG1486" s="168"/>
      <c r="AIH1486" s="168"/>
      <c r="AII1486" s="168"/>
      <c r="AIJ1486" s="168"/>
      <c r="AIK1486" s="168"/>
      <c r="AIL1486" s="168"/>
      <c r="AIM1486" s="168"/>
      <c r="AIN1486" s="168"/>
      <c r="AIO1486" s="168"/>
      <c r="AIP1486" s="168"/>
      <c r="AIQ1486" s="168"/>
      <c r="AIR1486" s="168"/>
      <c r="AIS1486" s="168"/>
      <c r="AIT1486" s="168"/>
      <c r="AIU1486" s="168"/>
      <c r="AIV1486" s="168"/>
      <c r="AIW1486" s="168"/>
      <c r="AIX1486" s="168"/>
      <c r="AIY1486" s="168"/>
      <c r="AIZ1486" s="168"/>
      <c r="AJA1486" s="168"/>
      <c r="AJB1486" s="168"/>
      <c r="AJC1486" s="168"/>
      <c r="AJD1486" s="168"/>
      <c r="AJE1486" s="168"/>
      <c r="AJF1486" s="168"/>
      <c r="AJG1486" s="168"/>
      <c r="AJH1486" s="168"/>
      <c r="AJI1486" s="168"/>
      <c r="AJJ1486" s="168"/>
      <c r="AJK1486" s="168"/>
    </row>
    <row r="1487" spans="1:948" s="33" customFormat="1" ht="10.5" x14ac:dyDescent="0.15">
      <c r="A1487" s="169" t="s">
        <v>250</v>
      </c>
      <c r="B1487" s="191" t="s">
        <v>2211</v>
      </c>
      <c r="C1487" s="191" t="s">
        <v>2240</v>
      </c>
      <c r="D1487" s="191" t="s">
        <v>3814</v>
      </c>
      <c r="E1487" s="191" t="s">
        <v>3795</v>
      </c>
      <c r="F1487" s="191">
        <v>7509</v>
      </c>
      <c r="G1487" s="301">
        <v>43024</v>
      </c>
      <c r="H1487" s="191" t="s">
        <v>3806</v>
      </c>
      <c r="I1487" s="191"/>
      <c r="J1487" s="191" t="s">
        <v>3815</v>
      </c>
      <c r="K1487" s="191"/>
      <c r="L1487" s="355">
        <v>29295.8</v>
      </c>
      <c r="M1487" s="168"/>
      <c r="N1487" s="168"/>
      <c r="O1487" s="168"/>
      <c r="P1487" s="168"/>
      <c r="Q1487" s="168"/>
      <c r="R1487" s="168"/>
      <c r="S1487" s="168"/>
      <c r="T1487" s="168"/>
      <c r="U1487" s="168"/>
      <c r="V1487" s="168"/>
      <c r="W1487" s="168"/>
      <c r="X1487" s="168"/>
      <c r="Y1487" s="168"/>
      <c r="Z1487" s="168"/>
      <c r="AA1487" s="168"/>
      <c r="AB1487" s="168"/>
      <c r="AC1487" s="168"/>
      <c r="AD1487" s="168"/>
      <c r="AE1487" s="168"/>
      <c r="AF1487" s="168"/>
      <c r="AG1487" s="168"/>
      <c r="AH1487" s="168"/>
      <c r="AI1487" s="168"/>
      <c r="AJ1487" s="168"/>
      <c r="AK1487" s="168"/>
      <c r="AL1487" s="168"/>
      <c r="AM1487" s="168"/>
      <c r="AN1487" s="168"/>
      <c r="AO1487" s="168"/>
      <c r="AP1487" s="168"/>
      <c r="AQ1487" s="168"/>
      <c r="AR1487" s="168"/>
      <c r="AS1487" s="168"/>
      <c r="AT1487" s="168"/>
      <c r="AU1487" s="168"/>
      <c r="AV1487" s="168"/>
      <c r="AW1487" s="168"/>
      <c r="AX1487" s="168"/>
      <c r="AY1487" s="168"/>
      <c r="AZ1487" s="168"/>
      <c r="BA1487" s="168"/>
      <c r="BB1487" s="168"/>
      <c r="BC1487" s="168"/>
      <c r="BD1487" s="168"/>
      <c r="BE1487" s="168"/>
      <c r="BF1487" s="168"/>
      <c r="BG1487" s="168"/>
      <c r="BH1487" s="168"/>
      <c r="BI1487" s="168"/>
      <c r="BJ1487" s="168"/>
      <c r="BK1487" s="168"/>
      <c r="BL1487" s="168"/>
      <c r="BM1487" s="168"/>
      <c r="BN1487" s="168"/>
      <c r="BO1487" s="168"/>
      <c r="BP1487" s="168"/>
      <c r="BQ1487" s="168"/>
      <c r="BR1487" s="168"/>
      <c r="BS1487" s="168"/>
      <c r="BT1487" s="168"/>
      <c r="BU1487" s="168"/>
      <c r="BV1487" s="168"/>
      <c r="BW1487" s="168"/>
      <c r="BX1487" s="168"/>
      <c r="BY1487" s="168"/>
      <c r="BZ1487" s="168"/>
      <c r="CA1487" s="168"/>
      <c r="CB1487" s="168"/>
      <c r="CC1487" s="168"/>
      <c r="CD1487" s="168"/>
      <c r="CE1487" s="168"/>
      <c r="CF1487" s="168"/>
      <c r="CG1487" s="168"/>
      <c r="CH1487" s="168"/>
      <c r="CI1487" s="168"/>
      <c r="CJ1487" s="168"/>
      <c r="CK1487" s="168"/>
      <c r="CL1487" s="168"/>
      <c r="CM1487" s="168"/>
      <c r="CN1487" s="168"/>
      <c r="CO1487" s="168"/>
      <c r="CP1487" s="168"/>
      <c r="CQ1487" s="168"/>
      <c r="CR1487" s="168"/>
      <c r="CS1487" s="168"/>
      <c r="CT1487" s="168"/>
      <c r="CU1487" s="168"/>
      <c r="CV1487" s="168"/>
      <c r="CW1487" s="168"/>
      <c r="CX1487" s="168"/>
      <c r="CY1487" s="168"/>
      <c r="CZ1487" s="168"/>
      <c r="DA1487" s="168"/>
      <c r="DB1487" s="168"/>
      <c r="DC1487" s="168"/>
      <c r="DD1487" s="168"/>
      <c r="DE1487" s="168"/>
      <c r="DF1487" s="168"/>
      <c r="DG1487" s="168"/>
      <c r="DH1487" s="168"/>
      <c r="DI1487" s="168"/>
      <c r="DJ1487" s="168"/>
      <c r="DK1487" s="168"/>
      <c r="DL1487" s="168"/>
      <c r="DM1487" s="168"/>
      <c r="DN1487" s="168"/>
      <c r="DO1487" s="168"/>
      <c r="DP1487" s="168"/>
      <c r="DQ1487" s="168"/>
      <c r="DR1487" s="168"/>
      <c r="DS1487" s="168"/>
      <c r="DT1487" s="168"/>
      <c r="DU1487" s="168"/>
      <c r="DV1487" s="168"/>
      <c r="DW1487" s="168"/>
      <c r="DX1487" s="168"/>
      <c r="DY1487" s="168"/>
      <c r="DZ1487" s="168"/>
      <c r="EA1487" s="168"/>
      <c r="EB1487" s="168"/>
      <c r="EC1487" s="168"/>
      <c r="ED1487" s="168"/>
      <c r="EE1487" s="168"/>
      <c r="EF1487" s="168"/>
      <c r="EG1487" s="168"/>
      <c r="EH1487" s="168"/>
      <c r="EI1487" s="168"/>
      <c r="EJ1487" s="168"/>
      <c r="EK1487" s="168"/>
      <c r="EL1487" s="168"/>
      <c r="EM1487" s="168"/>
      <c r="EN1487" s="168"/>
      <c r="EO1487" s="168"/>
      <c r="EP1487" s="168"/>
      <c r="EQ1487" s="168"/>
      <c r="ER1487" s="168"/>
      <c r="ES1487" s="168"/>
      <c r="ET1487" s="168"/>
      <c r="EU1487" s="168"/>
      <c r="EV1487" s="168"/>
      <c r="EW1487" s="168"/>
      <c r="EX1487" s="168"/>
      <c r="EY1487" s="168"/>
      <c r="EZ1487" s="168"/>
      <c r="FA1487" s="168"/>
      <c r="FB1487" s="168"/>
      <c r="FC1487" s="168"/>
      <c r="FD1487" s="168"/>
      <c r="FE1487" s="168"/>
      <c r="FF1487" s="168"/>
      <c r="FG1487" s="168"/>
      <c r="FH1487" s="168"/>
      <c r="FI1487" s="168"/>
      <c r="FJ1487" s="168"/>
      <c r="FK1487" s="168"/>
      <c r="FL1487" s="168"/>
      <c r="FM1487" s="168"/>
      <c r="FN1487" s="168"/>
      <c r="FO1487" s="168"/>
      <c r="FP1487" s="168"/>
      <c r="FQ1487" s="168"/>
      <c r="FR1487" s="168"/>
      <c r="FS1487" s="168"/>
      <c r="FT1487" s="168"/>
      <c r="FU1487" s="168"/>
      <c r="FV1487" s="168"/>
      <c r="FW1487" s="168"/>
      <c r="FX1487" s="168"/>
      <c r="FY1487" s="168"/>
      <c r="FZ1487" s="168"/>
      <c r="GA1487" s="168"/>
      <c r="GB1487" s="168"/>
      <c r="GC1487" s="168"/>
      <c r="GD1487" s="168"/>
      <c r="GE1487" s="168"/>
      <c r="GF1487" s="168"/>
      <c r="GG1487" s="168"/>
      <c r="GH1487" s="168"/>
      <c r="GI1487" s="168"/>
      <c r="GJ1487" s="168"/>
      <c r="GK1487" s="168"/>
      <c r="GL1487" s="168"/>
      <c r="GM1487" s="168"/>
      <c r="GN1487" s="168"/>
      <c r="GO1487" s="168"/>
      <c r="GP1487" s="168"/>
      <c r="GQ1487" s="168"/>
      <c r="GR1487" s="168"/>
      <c r="GS1487" s="168"/>
      <c r="GT1487" s="168"/>
      <c r="GU1487" s="168"/>
      <c r="GV1487" s="168"/>
      <c r="GW1487" s="168"/>
      <c r="GX1487" s="168"/>
      <c r="GY1487" s="168"/>
      <c r="GZ1487" s="168"/>
      <c r="HA1487" s="168"/>
      <c r="HB1487" s="168"/>
      <c r="HC1487" s="168"/>
      <c r="HD1487" s="168"/>
      <c r="HE1487" s="168"/>
      <c r="HF1487" s="168"/>
      <c r="HG1487" s="168"/>
      <c r="HH1487" s="168"/>
      <c r="HI1487" s="168"/>
      <c r="HJ1487" s="168"/>
      <c r="HK1487" s="168"/>
      <c r="HL1487" s="168"/>
      <c r="HM1487" s="168"/>
      <c r="HN1487" s="168"/>
      <c r="HO1487" s="168"/>
      <c r="HP1487" s="168"/>
      <c r="HQ1487" s="168"/>
      <c r="HR1487" s="168"/>
      <c r="HS1487" s="168"/>
      <c r="HT1487" s="168"/>
      <c r="HU1487" s="168"/>
      <c r="HV1487" s="168"/>
      <c r="HW1487" s="168"/>
      <c r="HX1487" s="168"/>
      <c r="HY1487" s="168"/>
      <c r="HZ1487" s="168"/>
      <c r="IA1487" s="168"/>
      <c r="IB1487" s="168"/>
      <c r="IC1487" s="168"/>
      <c r="ID1487" s="168"/>
      <c r="IE1487" s="168"/>
      <c r="IF1487" s="168"/>
      <c r="IG1487" s="168"/>
      <c r="IH1487" s="168"/>
      <c r="II1487" s="168"/>
      <c r="IJ1487" s="168"/>
      <c r="IK1487" s="168"/>
      <c r="IL1487" s="168"/>
      <c r="IM1487" s="168"/>
      <c r="IN1487" s="168"/>
      <c r="IO1487" s="168"/>
      <c r="IP1487" s="168"/>
      <c r="IQ1487" s="168"/>
      <c r="IR1487" s="168"/>
      <c r="IS1487" s="168"/>
      <c r="IT1487" s="168"/>
      <c r="IU1487" s="168"/>
      <c r="IV1487" s="168"/>
      <c r="IW1487" s="168"/>
      <c r="IX1487" s="168"/>
      <c r="IY1487" s="168"/>
      <c r="IZ1487" s="168"/>
      <c r="JA1487" s="168"/>
      <c r="JB1487" s="168"/>
      <c r="JC1487" s="168"/>
      <c r="JD1487" s="168"/>
      <c r="JE1487" s="168"/>
      <c r="JF1487" s="168"/>
      <c r="JG1487" s="168"/>
      <c r="JH1487" s="168"/>
      <c r="JI1487" s="168"/>
      <c r="JJ1487" s="168"/>
      <c r="JK1487" s="168"/>
      <c r="JL1487" s="168"/>
      <c r="JM1487" s="168"/>
      <c r="JN1487" s="168"/>
      <c r="JO1487" s="168"/>
      <c r="JP1487" s="168"/>
      <c r="JQ1487" s="168"/>
      <c r="JR1487" s="168"/>
      <c r="JS1487" s="168"/>
      <c r="JT1487" s="168"/>
      <c r="JU1487" s="168"/>
      <c r="JV1487" s="168"/>
      <c r="JW1487" s="168"/>
      <c r="JX1487" s="168"/>
      <c r="JY1487" s="168"/>
      <c r="JZ1487" s="168"/>
      <c r="KA1487" s="168"/>
      <c r="KB1487" s="168"/>
      <c r="KC1487" s="168"/>
      <c r="KD1487" s="168"/>
      <c r="KE1487" s="168"/>
      <c r="KF1487" s="168"/>
      <c r="KG1487" s="168"/>
      <c r="KH1487" s="168"/>
      <c r="KI1487" s="168"/>
      <c r="KJ1487" s="168"/>
      <c r="KK1487" s="168"/>
      <c r="KL1487" s="168"/>
      <c r="KM1487" s="168"/>
      <c r="KN1487" s="168"/>
      <c r="KO1487" s="168"/>
      <c r="KP1487" s="168"/>
      <c r="KQ1487" s="168"/>
      <c r="KR1487" s="168"/>
      <c r="KS1487" s="168"/>
      <c r="KT1487" s="168"/>
      <c r="KU1487" s="168"/>
      <c r="KV1487" s="168"/>
      <c r="KW1487" s="168"/>
      <c r="KX1487" s="168"/>
      <c r="KY1487" s="168"/>
      <c r="KZ1487" s="168"/>
      <c r="LA1487" s="168"/>
      <c r="LB1487" s="168"/>
      <c r="LC1487" s="168"/>
      <c r="LD1487" s="168"/>
      <c r="LE1487" s="168"/>
      <c r="LF1487" s="168"/>
      <c r="LG1487" s="168"/>
      <c r="LH1487" s="168"/>
      <c r="LI1487" s="168"/>
      <c r="LJ1487" s="168"/>
      <c r="LK1487" s="168"/>
      <c r="LL1487" s="168"/>
      <c r="LM1487" s="168"/>
      <c r="LN1487" s="168"/>
      <c r="LO1487" s="168"/>
      <c r="LP1487" s="168"/>
      <c r="LQ1487" s="168"/>
      <c r="LR1487" s="168"/>
      <c r="LS1487" s="168"/>
      <c r="LT1487" s="168"/>
      <c r="LU1487" s="168"/>
      <c r="LV1487" s="168"/>
      <c r="LW1487" s="168"/>
      <c r="LX1487" s="168"/>
      <c r="LY1487" s="168"/>
      <c r="LZ1487" s="168"/>
      <c r="MA1487" s="168"/>
      <c r="MB1487" s="168"/>
      <c r="MC1487" s="168"/>
      <c r="MD1487" s="168"/>
      <c r="ME1487" s="168"/>
      <c r="MF1487" s="168"/>
      <c r="MG1487" s="168"/>
      <c r="MH1487" s="168"/>
      <c r="MI1487" s="168"/>
      <c r="MJ1487" s="168"/>
      <c r="MK1487" s="168"/>
      <c r="ML1487" s="168"/>
      <c r="MM1487" s="168"/>
      <c r="MN1487" s="168"/>
      <c r="MO1487" s="168"/>
      <c r="MP1487" s="168"/>
      <c r="MQ1487" s="168"/>
      <c r="MR1487" s="168"/>
      <c r="MS1487" s="168"/>
      <c r="MT1487" s="168"/>
      <c r="MU1487" s="168"/>
      <c r="MV1487" s="168"/>
      <c r="MW1487" s="168"/>
      <c r="MX1487" s="168"/>
      <c r="MY1487" s="168"/>
      <c r="MZ1487" s="168"/>
      <c r="NA1487" s="168"/>
      <c r="NB1487" s="168"/>
      <c r="NC1487" s="168"/>
      <c r="ND1487" s="168"/>
      <c r="NE1487" s="168"/>
      <c r="NF1487" s="168"/>
      <c r="NG1487" s="168"/>
      <c r="NH1487" s="168"/>
      <c r="NI1487" s="168"/>
      <c r="NJ1487" s="168"/>
      <c r="NK1487" s="168"/>
      <c r="NL1487" s="168"/>
      <c r="NM1487" s="168"/>
      <c r="NN1487" s="168"/>
      <c r="NO1487" s="168"/>
      <c r="NP1487" s="168"/>
      <c r="NQ1487" s="168"/>
      <c r="NR1487" s="168"/>
      <c r="NS1487" s="168"/>
      <c r="NT1487" s="168"/>
      <c r="NU1487" s="168"/>
      <c r="NV1487" s="168"/>
      <c r="NW1487" s="168"/>
      <c r="NX1487" s="168"/>
      <c r="NY1487" s="168"/>
      <c r="NZ1487" s="168"/>
      <c r="OA1487" s="168"/>
      <c r="OB1487" s="168"/>
      <c r="OC1487" s="168"/>
      <c r="OD1487" s="168"/>
      <c r="OE1487" s="168"/>
      <c r="OF1487" s="168"/>
      <c r="OG1487" s="168"/>
      <c r="OH1487" s="168"/>
      <c r="OI1487" s="168"/>
      <c r="OJ1487" s="168"/>
      <c r="OK1487" s="168"/>
      <c r="OL1487" s="168"/>
      <c r="OM1487" s="168"/>
      <c r="ON1487" s="168"/>
      <c r="OO1487" s="168"/>
      <c r="OP1487" s="168"/>
      <c r="OQ1487" s="168"/>
      <c r="OR1487" s="168"/>
      <c r="OS1487" s="168"/>
      <c r="OT1487" s="168"/>
      <c r="OU1487" s="168"/>
      <c r="OV1487" s="168"/>
      <c r="OW1487" s="168"/>
      <c r="OX1487" s="168"/>
      <c r="OY1487" s="168"/>
      <c r="OZ1487" s="168"/>
      <c r="PA1487" s="168"/>
      <c r="PB1487" s="168"/>
      <c r="PC1487" s="168"/>
      <c r="PD1487" s="168"/>
      <c r="PE1487" s="168"/>
      <c r="PF1487" s="168"/>
      <c r="PG1487" s="168"/>
      <c r="PH1487" s="168"/>
      <c r="PI1487" s="168"/>
      <c r="PJ1487" s="168"/>
      <c r="PK1487" s="168"/>
      <c r="PL1487" s="168"/>
      <c r="PM1487" s="168"/>
      <c r="PN1487" s="168"/>
      <c r="PO1487" s="168"/>
      <c r="PP1487" s="168"/>
      <c r="PQ1487" s="168"/>
      <c r="PR1487" s="168"/>
      <c r="PS1487" s="168"/>
      <c r="PT1487" s="168"/>
      <c r="PU1487" s="168"/>
      <c r="PV1487" s="168"/>
      <c r="PW1487" s="168"/>
      <c r="PX1487" s="168"/>
      <c r="PY1487" s="168"/>
      <c r="PZ1487" s="168"/>
      <c r="QA1487" s="168"/>
      <c r="QB1487" s="168"/>
      <c r="QC1487" s="168"/>
      <c r="QD1487" s="168"/>
      <c r="QE1487" s="168"/>
      <c r="QF1487" s="168"/>
      <c r="QG1487" s="168"/>
      <c r="QH1487" s="168"/>
      <c r="QI1487" s="168"/>
      <c r="QJ1487" s="168"/>
      <c r="QK1487" s="168"/>
      <c r="QL1487" s="168"/>
      <c r="QM1487" s="168"/>
      <c r="QN1487" s="168"/>
      <c r="QO1487" s="168"/>
      <c r="QP1487" s="168"/>
      <c r="QQ1487" s="168"/>
      <c r="QR1487" s="168"/>
      <c r="QS1487" s="168"/>
      <c r="QT1487" s="168"/>
      <c r="QU1487" s="168"/>
      <c r="QV1487" s="168"/>
      <c r="QW1487" s="168"/>
      <c r="QX1487" s="168"/>
      <c r="QY1487" s="168"/>
      <c r="QZ1487" s="168"/>
      <c r="RA1487" s="168"/>
      <c r="RB1487" s="168"/>
      <c r="RC1487" s="168"/>
      <c r="RD1487" s="168"/>
      <c r="RE1487" s="168"/>
      <c r="RF1487" s="168"/>
      <c r="RG1487" s="168"/>
      <c r="RH1487" s="168"/>
      <c r="RI1487" s="168"/>
      <c r="RJ1487" s="168"/>
      <c r="RK1487" s="168"/>
      <c r="RL1487" s="168"/>
      <c r="RM1487" s="168"/>
      <c r="RN1487" s="168"/>
      <c r="RO1487" s="168"/>
      <c r="RP1487" s="168"/>
      <c r="RQ1487" s="168"/>
      <c r="RR1487" s="168"/>
      <c r="RS1487" s="168"/>
      <c r="RT1487" s="168"/>
      <c r="RU1487" s="168"/>
      <c r="RV1487" s="168"/>
      <c r="RW1487" s="168"/>
      <c r="RX1487" s="168"/>
      <c r="RY1487" s="168"/>
      <c r="RZ1487" s="168"/>
      <c r="SA1487" s="168"/>
      <c r="SB1487" s="168"/>
      <c r="SC1487" s="168"/>
      <c r="SD1487" s="168"/>
      <c r="SE1487" s="168"/>
      <c r="SF1487" s="168"/>
      <c r="SG1487" s="168"/>
      <c r="SH1487" s="168"/>
      <c r="SI1487" s="168"/>
      <c r="SJ1487" s="168"/>
      <c r="SK1487" s="168"/>
      <c r="SL1487" s="168"/>
      <c r="SM1487" s="168"/>
      <c r="SN1487" s="168"/>
      <c r="SO1487" s="168"/>
      <c r="SP1487" s="168"/>
      <c r="SQ1487" s="168"/>
      <c r="SR1487" s="168"/>
      <c r="SS1487" s="168"/>
      <c r="ST1487" s="168"/>
      <c r="SU1487" s="168"/>
      <c r="SV1487" s="168"/>
      <c r="SW1487" s="168"/>
      <c r="SX1487" s="168"/>
      <c r="SY1487" s="168"/>
      <c r="SZ1487" s="168"/>
      <c r="TA1487" s="168"/>
      <c r="TB1487" s="168"/>
      <c r="TC1487" s="168"/>
      <c r="TD1487" s="168"/>
      <c r="TE1487" s="168"/>
      <c r="TF1487" s="168"/>
      <c r="TG1487" s="168"/>
      <c r="TH1487" s="168"/>
      <c r="TI1487" s="168"/>
      <c r="TJ1487" s="168"/>
      <c r="TK1487" s="168"/>
      <c r="TL1487" s="168"/>
      <c r="TM1487" s="168"/>
      <c r="TN1487" s="168"/>
      <c r="TO1487" s="168"/>
      <c r="TP1487" s="168"/>
      <c r="TQ1487" s="168"/>
      <c r="TR1487" s="168"/>
      <c r="TS1487" s="168"/>
      <c r="TT1487" s="168"/>
      <c r="TU1487" s="168"/>
      <c r="TV1487" s="168"/>
      <c r="TW1487" s="168"/>
      <c r="TX1487" s="168"/>
      <c r="TY1487" s="168"/>
      <c r="TZ1487" s="168"/>
      <c r="UA1487" s="168"/>
      <c r="UB1487" s="168"/>
      <c r="UC1487" s="168"/>
      <c r="UD1487" s="168"/>
      <c r="UE1487" s="168"/>
      <c r="UF1487" s="168"/>
      <c r="UG1487" s="168"/>
      <c r="UH1487" s="168"/>
      <c r="UI1487" s="168"/>
      <c r="UJ1487" s="168"/>
      <c r="UK1487" s="168"/>
      <c r="UL1487" s="168"/>
      <c r="UM1487" s="168"/>
      <c r="UN1487" s="168"/>
      <c r="UO1487" s="168"/>
      <c r="UP1487" s="168"/>
      <c r="UQ1487" s="168"/>
      <c r="UR1487" s="168"/>
      <c r="US1487" s="168"/>
      <c r="UT1487" s="168"/>
      <c r="UU1487" s="168"/>
      <c r="UV1487" s="168"/>
      <c r="UW1487" s="168"/>
      <c r="UX1487" s="168"/>
      <c r="UY1487" s="168"/>
      <c r="UZ1487" s="168"/>
      <c r="VA1487" s="168"/>
      <c r="VB1487" s="168"/>
      <c r="VC1487" s="168"/>
      <c r="VD1487" s="168"/>
      <c r="VE1487" s="168"/>
      <c r="VF1487" s="168"/>
      <c r="VG1487" s="168"/>
      <c r="VH1487" s="168"/>
      <c r="VI1487" s="168"/>
      <c r="VJ1487" s="168"/>
      <c r="VK1487" s="168"/>
      <c r="VL1487" s="168"/>
      <c r="VM1487" s="168"/>
      <c r="VN1487" s="168"/>
      <c r="VO1487" s="168"/>
      <c r="VP1487" s="168"/>
      <c r="VQ1487" s="168"/>
      <c r="VR1487" s="168"/>
      <c r="VS1487" s="168"/>
      <c r="VT1487" s="168"/>
      <c r="VU1487" s="168"/>
      <c r="VV1487" s="168"/>
      <c r="VW1487" s="168"/>
      <c r="VX1487" s="168"/>
      <c r="VY1487" s="168"/>
      <c r="VZ1487" s="168"/>
      <c r="WA1487" s="168"/>
      <c r="WB1487" s="168"/>
      <c r="WC1487" s="168"/>
      <c r="WD1487" s="168"/>
      <c r="WE1487" s="168"/>
      <c r="WF1487" s="168"/>
      <c r="WG1487" s="168"/>
      <c r="WH1487" s="168"/>
      <c r="WI1487" s="168"/>
      <c r="WJ1487" s="168"/>
      <c r="WK1487" s="168"/>
      <c r="WL1487" s="168"/>
      <c r="WM1487" s="168"/>
      <c r="WN1487" s="168"/>
      <c r="WO1487" s="168"/>
      <c r="WP1487" s="168"/>
      <c r="WQ1487" s="168"/>
      <c r="WR1487" s="168"/>
      <c r="WS1487" s="168"/>
      <c r="WT1487" s="168"/>
      <c r="WU1487" s="168"/>
      <c r="WV1487" s="168"/>
      <c r="WW1487" s="168"/>
      <c r="WX1487" s="168"/>
      <c r="WY1487" s="168"/>
      <c r="WZ1487" s="168"/>
      <c r="XA1487" s="168"/>
      <c r="XB1487" s="168"/>
      <c r="XC1487" s="168"/>
      <c r="XD1487" s="168"/>
      <c r="XE1487" s="168"/>
      <c r="XF1487" s="168"/>
      <c r="XG1487" s="168"/>
      <c r="XH1487" s="168"/>
      <c r="XI1487" s="168"/>
      <c r="XJ1487" s="168"/>
      <c r="XK1487" s="168"/>
      <c r="XL1487" s="168"/>
      <c r="XM1487" s="168"/>
      <c r="XN1487" s="168"/>
      <c r="XO1487" s="168"/>
      <c r="XP1487" s="168"/>
      <c r="XQ1487" s="168"/>
      <c r="XR1487" s="168"/>
      <c r="XS1487" s="168"/>
      <c r="XT1487" s="168"/>
      <c r="XU1487" s="168"/>
      <c r="XV1487" s="168"/>
      <c r="XW1487" s="168"/>
      <c r="XX1487" s="168"/>
      <c r="XY1487" s="168"/>
      <c r="XZ1487" s="168"/>
      <c r="YA1487" s="168"/>
      <c r="YB1487" s="168"/>
      <c r="YC1487" s="168"/>
      <c r="YD1487" s="168"/>
      <c r="YE1487" s="168"/>
      <c r="YF1487" s="168"/>
      <c r="YG1487" s="168"/>
      <c r="YH1487" s="168"/>
      <c r="YI1487" s="168"/>
      <c r="YJ1487" s="168"/>
      <c r="YK1487" s="168"/>
      <c r="YL1487" s="168"/>
      <c r="YM1487" s="168"/>
      <c r="YN1487" s="168"/>
      <c r="YO1487" s="168"/>
      <c r="YP1487" s="168"/>
      <c r="YQ1487" s="168"/>
      <c r="YR1487" s="168"/>
      <c r="YS1487" s="168"/>
      <c r="YT1487" s="168"/>
      <c r="YU1487" s="168"/>
      <c r="YV1487" s="168"/>
      <c r="YW1487" s="168"/>
      <c r="YX1487" s="168"/>
      <c r="YY1487" s="168"/>
      <c r="YZ1487" s="168"/>
      <c r="ZA1487" s="168"/>
      <c r="ZB1487" s="168"/>
      <c r="ZC1487" s="168"/>
      <c r="ZD1487" s="168"/>
      <c r="ZE1487" s="168"/>
      <c r="ZF1487" s="168"/>
      <c r="ZG1487" s="168"/>
      <c r="ZH1487" s="168"/>
      <c r="ZI1487" s="168"/>
      <c r="ZJ1487" s="168"/>
      <c r="ZK1487" s="168"/>
      <c r="ZL1487" s="168"/>
      <c r="ZM1487" s="168"/>
      <c r="ZN1487" s="168"/>
      <c r="ZO1487" s="168"/>
      <c r="ZP1487" s="168"/>
      <c r="ZQ1487" s="168"/>
      <c r="ZR1487" s="168"/>
      <c r="ZS1487" s="168"/>
      <c r="ZT1487" s="168"/>
      <c r="ZU1487" s="168"/>
      <c r="ZV1487" s="168"/>
      <c r="ZW1487" s="168"/>
      <c r="ZX1487" s="168"/>
      <c r="ZY1487" s="168"/>
      <c r="ZZ1487" s="168"/>
      <c r="AAA1487" s="168"/>
      <c r="AAB1487" s="168"/>
      <c r="AAC1487" s="168"/>
      <c r="AAD1487" s="168"/>
      <c r="AAE1487" s="168"/>
      <c r="AAF1487" s="168"/>
      <c r="AAG1487" s="168"/>
      <c r="AAH1487" s="168"/>
      <c r="AAI1487" s="168"/>
      <c r="AAJ1487" s="168"/>
      <c r="AAK1487" s="168"/>
      <c r="AAL1487" s="168"/>
      <c r="AAM1487" s="168"/>
      <c r="AAN1487" s="168"/>
      <c r="AAO1487" s="168"/>
      <c r="AAP1487" s="168"/>
      <c r="AAQ1487" s="168"/>
      <c r="AAR1487" s="168"/>
      <c r="AAS1487" s="168"/>
      <c r="AAT1487" s="168"/>
      <c r="AAU1487" s="168"/>
      <c r="AAV1487" s="168"/>
      <c r="AAW1487" s="168"/>
      <c r="AAX1487" s="168"/>
      <c r="AAY1487" s="168"/>
      <c r="AAZ1487" s="168"/>
      <c r="ABA1487" s="168"/>
      <c r="ABB1487" s="168"/>
      <c r="ABC1487" s="168"/>
      <c r="ABD1487" s="168"/>
      <c r="ABE1487" s="168"/>
      <c r="ABF1487" s="168"/>
      <c r="ABG1487" s="168"/>
      <c r="ABH1487" s="168"/>
      <c r="ABI1487" s="168"/>
      <c r="ABJ1487" s="168"/>
      <c r="ABK1487" s="168"/>
      <c r="ABL1487" s="168"/>
      <c r="ABM1487" s="168"/>
      <c r="ABN1487" s="168"/>
      <c r="ABO1487" s="168"/>
      <c r="ABP1487" s="168"/>
      <c r="ABQ1487" s="168"/>
      <c r="ABR1487" s="168"/>
      <c r="ABS1487" s="168"/>
      <c r="ABT1487" s="168"/>
      <c r="ABU1487" s="168"/>
      <c r="ABV1487" s="168"/>
      <c r="ABW1487" s="168"/>
      <c r="ABX1487" s="168"/>
      <c r="ABY1487" s="168"/>
      <c r="ABZ1487" s="168"/>
      <c r="ACA1487" s="168"/>
      <c r="ACB1487" s="168"/>
      <c r="ACC1487" s="168"/>
      <c r="ACD1487" s="168"/>
      <c r="ACE1487" s="168"/>
      <c r="ACF1487" s="168"/>
      <c r="ACG1487" s="168"/>
      <c r="ACH1487" s="168"/>
      <c r="ACI1487" s="168"/>
      <c r="ACJ1487" s="168"/>
      <c r="ACK1487" s="168"/>
      <c r="ACL1487" s="168"/>
      <c r="ACM1487" s="168"/>
      <c r="ACN1487" s="168"/>
      <c r="ACO1487" s="168"/>
      <c r="ACP1487" s="168"/>
      <c r="ACQ1487" s="168"/>
      <c r="ACR1487" s="168"/>
      <c r="ACS1487" s="168"/>
      <c r="ACT1487" s="168"/>
      <c r="ACU1487" s="168"/>
      <c r="ACV1487" s="168"/>
      <c r="ACW1487" s="168"/>
      <c r="ACX1487" s="168"/>
      <c r="ACY1487" s="168"/>
      <c r="ACZ1487" s="168"/>
      <c r="ADA1487" s="168"/>
      <c r="ADB1487" s="168"/>
      <c r="ADC1487" s="168"/>
      <c r="ADD1487" s="168"/>
      <c r="ADE1487" s="168"/>
      <c r="ADF1487" s="168"/>
      <c r="ADG1487" s="168"/>
      <c r="ADH1487" s="168"/>
      <c r="ADI1487" s="168"/>
      <c r="ADJ1487" s="168"/>
      <c r="ADK1487" s="168"/>
      <c r="ADL1487" s="168"/>
      <c r="ADM1487" s="168"/>
      <c r="ADN1487" s="168"/>
      <c r="ADO1487" s="168"/>
      <c r="ADP1487" s="168"/>
      <c r="ADQ1487" s="168"/>
      <c r="ADR1487" s="168"/>
      <c r="ADS1487" s="168"/>
      <c r="ADT1487" s="168"/>
      <c r="ADU1487" s="168"/>
      <c r="ADV1487" s="168"/>
      <c r="ADW1487" s="168"/>
      <c r="ADX1487" s="168"/>
      <c r="ADY1487" s="168"/>
      <c r="ADZ1487" s="168"/>
      <c r="AEA1487" s="168"/>
      <c r="AEB1487" s="168"/>
      <c r="AEC1487" s="168"/>
      <c r="AED1487" s="168"/>
      <c r="AEE1487" s="168"/>
      <c r="AEF1487" s="168"/>
      <c r="AEG1487" s="168"/>
      <c r="AEH1487" s="168"/>
      <c r="AEI1487" s="168"/>
      <c r="AEJ1487" s="168"/>
      <c r="AEK1487" s="168"/>
      <c r="AEL1487" s="168"/>
      <c r="AEM1487" s="168"/>
      <c r="AEN1487" s="168"/>
      <c r="AEO1487" s="168"/>
      <c r="AEP1487" s="168"/>
      <c r="AEQ1487" s="168"/>
      <c r="AER1487" s="168"/>
      <c r="AES1487" s="168"/>
      <c r="AET1487" s="168"/>
      <c r="AEU1487" s="168"/>
      <c r="AEV1487" s="168"/>
      <c r="AEW1487" s="168"/>
      <c r="AEX1487" s="168"/>
      <c r="AEY1487" s="168"/>
      <c r="AEZ1487" s="168"/>
      <c r="AFA1487" s="168"/>
      <c r="AFB1487" s="168"/>
      <c r="AFC1487" s="168"/>
      <c r="AFD1487" s="168"/>
      <c r="AFE1487" s="168"/>
      <c r="AFF1487" s="168"/>
      <c r="AFG1487" s="168"/>
      <c r="AFH1487" s="168"/>
      <c r="AFI1487" s="168"/>
      <c r="AFJ1487" s="168"/>
      <c r="AFK1487" s="168"/>
      <c r="AFL1487" s="168"/>
      <c r="AFM1487" s="168"/>
      <c r="AFN1487" s="168"/>
      <c r="AFO1487" s="168"/>
      <c r="AFP1487" s="168"/>
      <c r="AFQ1487" s="168"/>
      <c r="AFR1487" s="168"/>
      <c r="AFS1487" s="168"/>
      <c r="AFT1487" s="168"/>
      <c r="AFU1487" s="168"/>
      <c r="AFV1487" s="168"/>
      <c r="AFW1487" s="168"/>
      <c r="AFX1487" s="168"/>
      <c r="AFY1487" s="168"/>
      <c r="AFZ1487" s="168"/>
      <c r="AGA1487" s="168"/>
      <c r="AGB1487" s="168"/>
      <c r="AGC1487" s="168"/>
      <c r="AGD1487" s="168"/>
      <c r="AGE1487" s="168"/>
      <c r="AGF1487" s="168"/>
      <c r="AGG1487" s="168"/>
      <c r="AGH1487" s="168"/>
      <c r="AGI1487" s="168"/>
      <c r="AGJ1487" s="168"/>
      <c r="AGK1487" s="168"/>
      <c r="AGL1487" s="168"/>
      <c r="AGM1487" s="168"/>
      <c r="AGN1487" s="168"/>
      <c r="AGO1487" s="168"/>
      <c r="AGP1487" s="168"/>
      <c r="AGQ1487" s="168"/>
      <c r="AGR1487" s="168"/>
      <c r="AGS1487" s="168"/>
      <c r="AGT1487" s="168"/>
      <c r="AGU1487" s="168"/>
      <c r="AGV1487" s="168"/>
      <c r="AGW1487" s="168"/>
      <c r="AGX1487" s="168"/>
      <c r="AGY1487" s="168"/>
      <c r="AGZ1487" s="168"/>
      <c r="AHA1487" s="168"/>
      <c r="AHB1487" s="168"/>
      <c r="AHC1487" s="168"/>
      <c r="AHD1487" s="168"/>
      <c r="AHE1487" s="168"/>
      <c r="AHF1487" s="168"/>
      <c r="AHG1487" s="168"/>
      <c r="AHH1487" s="168"/>
      <c r="AHI1487" s="168"/>
      <c r="AHJ1487" s="168"/>
      <c r="AHK1487" s="168"/>
      <c r="AHL1487" s="168"/>
      <c r="AHM1487" s="168"/>
      <c r="AHN1487" s="168"/>
      <c r="AHO1487" s="168"/>
      <c r="AHP1487" s="168"/>
      <c r="AHQ1487" s="168"/>
      <c r="AHR1487" s="168"/>
      <c r="AHS1487" s="168"/>
      <c r="AHT1487" s="168"/>
      <c r="AHU1487" s="168"/>
      <c r="AHV1487" s="168"/>
      <c r="AHW1487" s="168"/>
      <c r="AHX1487" s="168"/>
      <c r="AHY1487" s="168"/>
      <c r="AHZ1487" s="168"/>
      <c r="AIA1487" s="168"/>
      <c r="AIB1487" s="168"/>
      <c r="AIC1487" s="168"/>
      <c r="AID1487" s="168"/>
      <c r="AIE1487" s="168"/>
      <c r="AIF1487" s="168"/>
      <c r="AIG1487" s="168"/>
      <c r="AIH1487" s="168"/>
      <c r="AII1487" s="168"/>
      <c r="AIJ1487" s="168"/>
      <c r="AIK1487" s="168"/>
      <c r="AIL1487" s="168"/>
      <c r="AIM1487" s="168"/>
      <c r="AIN1487" s="168"/>
      <c r="AIO1487" s="168"/>
      <c r="AIP1487" s="168"/>
      <c r="AIQ1487" s="168"/>
      <c r="AIR1487" s="168"/>
      <c r="AIS1487" s="168"/>
      <c r="AIT1487" s="168"/>
      <c r="AIU1487" s="168"/>
      <c r="AIV1487" s="168"/>
      <c r="AIW1487" s="168"/>
      <c r="AIX1487" s="168"/>
      <c r="AIY1487" s="168"/>
      <c r="AIZ1487" s="168"/>
      <c r="AJA1487" s="168"/>
      <c r="AJB1487" s="168"/>
      <c r="AJC1487" s="168"/>
      <c r="AJD1487" s="168"/>
      <c r="AJE1487" s="168"/>
      <c r="AJF1487" s="168"/>
      <c r="AJG1487" s="168"/>
      <c r="AJH1487" s="168"/>
      <c r="AJI1487" s="168"/>
      <c r="AJJ1487" s="168"/>
      <c r="AJK1487" s="168"/>
    </row>
    <row r="1488" spans="1:948" s="33" customFormat="1" ht="10.5" x14ac:dyDescent="0.15">
      <c r="A1488" s="169" t="s">
        <v>250</v>
      </c>
      <c r="B1488" s="191" t="s">
        <v>2211</v>
      </c>
      <c r="C1488" s="191" t="s">
        <v>2240</v>
      </c>
      <c r="D1488" s="191" t="s">
        <v>3816</v>
      </c>
      <c r="E1488" s="191" t="s">
        <v>3795</v>
      </c>
      <c r="F1488" s="191">
        <v>7509</v>
      </c>
      <c r="G1488" s="301">
        <v>43024</v>
      </c>
      <c r="H1488" s="191" t="s">
        <v>3806</v>
      </c>
      <c r="I1488" s="191"/>
      <c r="J1488" s="191" t="s">
        <v>3817</v>
      </c>
      <c r="K1488" s="191"/>
      <c r="L1488" s="355">
        <v>29295.8</v>
      </c>
      <c r="M1488" s="168"/>
      <c r="N1488" s="168"/>
      <c r="O1488" s="168"/>
      <c r="P1488" s="168"/>
      <c r="Q1488" s="168"/>
      <c r="R1488" s="168"/>
      <c r="S1488" s="168"/>
      <c r="T1488" s="168"/>
      <c r="U1488" s="168"/>
      <c r="V1488" s="168"/>
      <c r="W1488" s="168"/>
      <c r="X1488" s="168"/>
      <c r="Y1488" s="168"/>
      <c r="Z1488" s="168"/>
      <c r="AA1488" s="168"/>
      <c r="AB1488" s="168"/>
      <c r="AC1488" s="168"/>
      <c r="AD1488" s="168"/>
      <c r="AE1488" s="168"/>
      <c r="AF1488" s="168"/>
      <c r="AG1488" s="168"/>
      <c r="AH1488" s="168"/>
      <c r="AI1488" s="168"/>
      <c r="AJ1488" s="168"/>
      <c r="AK1488" s="168"/>
      <c r="AL1488" s="168"/>
      <c r="AM1488" s="168"/>
      <c r="AN1488" s="168"/>
      <c r="AO1488" s="168"/>
      <c r="AP1488" s="168"/>
      <c r="AQ1488" s="168"/>
      <c r="AR1488" s="168"/>
      <c r="AS1488" s="168"/>
      <c r="AT1488" s="168"/>
      <c r="AU1488" s="168"/>
      <c r="AV1488" s="168"/>
      <c r="AW1488" s="168"/>
      <c r="AX1488" s="168"/>
      <c r="AY1488" s="168"/>
      <c r="AZ1488" s="168"/>
      <c r="BA1488" s="168"/>
      <c r="BB1488" s="168"/>
      <c r="BC1488" s="168"/>
      <c r="BD1488" s="168"/>
      <c r="BE1488" s="168"/>
      <c r="BF1488" s="168"/>
      <c r="BG1488" s="168"/>
      <c r="BH1488" s="168"/>
      <c r="BI1488" s="168"/>
      <c r="BJ1488" s="168"/>
      <c r="BK1488" s="168"/>
      <c r="BL1488" s="168"/>
      <c r="BM1488" s="168"/>
      <c r="BN1488" s="168"/>
      <c r="BO1488" s="168"/>
      <c r="BP1488" s="168"/>
      <c r="BQ1488" s="168"/>
      <c r="BR1488" s="168"/>
      <c r="BS1488" s="168"/>
      <c r="BT1488" s="168"/>
      <c r="BU1488" s="168"/>
      <c r="BV1488" s="168"/>
      <c r="BW1488" s="168"/>
      <c r="BX1488" s="168"/>
      <c r="BY1488" s="168"/>
      <c r="BZ1488" s="168"/>
      <c r="CA1488" s="168"/>
      <c r="CB1488" s="168"/>
      <c r="CC1488" s="168"/>
      <c r="CD1488" s="168"/>
      <c r="CE1488" s="168"/>
      <c r="CF1488" s="168"/>
      <c r="CG1488" s="168"/>
      <c r="CH1488" s="168"/>
      <c r="CI1488" s="168"/>
      <c r="CJ1488" s="168"/>
      <c r="CK1488" s="168"/>
      <c r="CL1488" s="168"/>
      <c r="CM1488" s="168"/>
      <c r="CN1488" s="168"/>
      <c r="CO1488" s="168"/>
      <c r="CP1488" s="168"/>
      <c r="CQ1488" s="168"/>
      <c r="CR1488" s="168"/>
      <c r="CS1488" s="168"/>
      <c r="CT1488" s="168"/>
      <c r="CU1488" s="168"/>
      <c r="CV1488" s="168"/>
      <c r="CW1488" s="168"/>
      <c r="CX1488" s="168"/>
      <c r="CY1488" s="168"/>
      <c r="CZ1488" s="168"/>
      <c r="DA1488" s="168"/>
      <c r="DB1488" s="168"/>
      <c r="DC1488" s="168"/>
      <c r="DD1488" s="168"/>
      <c r="DE1488" s="168"/>
      <c r="DF1488" s="168"/>
      <c r="DG1488" s="168"/>
      <c r="DH1488" s="168"/>
      <c r="DI1488" s="168"/>
      <c r="DJ1488" s="168"/>
      <c r="DK1488" s="168"/>
      <c r="DL1488" s="168"/>
      <c r="DM1488" s="168"/>
      <c r="DN1488" s="168"/>
      <c r="DO1488" s="168"/>
      <c r="DP1488" s="168"/>
      <c r="DQ1488" s="168"/>
      <c r="DR1488" s="168"/>
      <c r="DS1488" s="168"/>
      <c r="DT1488" s="168"/>
      <c r="DU1488" s="168"/>
      <c r="DV1488" s="168"/>
      <c r="DW1488" s="168"/>
      <c r="DX1488" s="168"/>
      <c r="DY1488" s="168"/>
      <c r="DZ1488" s="168"/>
      <c r="EA1488" s="168"/>
      <c r="EB1488" s="168"/>
      <c r="EC1488" s="168"/>
      <c r="ED1488" s="168"/>
      <c r="EE1488" s="168"/>
      <c r="EF1488" s="168"/>
      <c r="EG1488" s="168"/>
      <c r="EH1488" s="168"/>
      <c r="EI1488" s="168"/>
      <c r="EJ1488" s="168"/>
      <c r="EK1488" s="168"/>
      <c r="EL1488" s="168"/>
      <c r="EM1488" s="168"/>
      <c r="EN1488" s="168"/>
      <c r="EO1488" s="168"/>
      <c r="EP1488" s="168"/>
      <c r="EQ1488" s="168"/>
      <c r="ER1488" s="168"/>
      <c r="ES1488" s="168"/>
      <c r="ET1488" s="168"/>
      <c r="EU1488" s="168"/>
      <c r="EV1488" s="168"/>
      <c r="EW1488" s="168"/>
      <c r="EX1488" s="168"/>
      <c r="EY1488" s="168"/>
      <c r="EZ1488" s="168"/>
      <c r="FA1488" s="168"/>
      <c r="FB1488" s="168"/>
      <c r="FC1488" s="168"/>
      <c r="FD1488" s="168"/>
      <c r="FE1488" s="168"/>
      <c r="FF1488" s="168"/>
      <c r="FG1488" s="168"/>
      <c r="FH1488" s="168"/>
      <c r="FI1488" s="168"/>
      <c r="FJ1488" s="168"/>
      <c r="FK1488" s="168"/>
      <c r="FL1488" s="168"/>
      <c r="FM1488" s="168"/>
      <c r="FN1488" s="168"/>
      <c r="FO1488" s="168"/>
      <c r="FP1488" s="168"/>
      <c r="FQ1488" s="168"/>
      <c r="FR1488" s="168"/>
      <c r="FS1488" s="168"/>
      <c r="FT1488" s="168"/>
      <c r="FU1488" s="168"/>
      <c r="FV1488" s="168"/>
      <c r="FW1488" s="168"/>
      <c r="FX1488" s="168"/>
      <c r="FY1488" s="168"/>
      <c r="FZ1488" s="168"/>
      <c r="GA1488" s="168"/>
      <c r="GB1488" s="168"/>
      <c r="GC1488" s="168"/>
      <c r="GD1488" s="168"/>
      <c r="GE1488" s="168"/>
      <c r="GF1488" s="168"/>
      <c r="GG1488" s="168"/>
      <c r="GH1488" s="168"/>
      <c r="GI1488" s="168"/>
      <c r="GJ1488" s="168"/>
      <c r="GK1488" s="168"/>
      <c r="GL1488" s="168"/>
      <c r="GM1488" s="168"/>
      <c r="GN1488" s="168"/>
      <c r="GO1488" s="168"/>
      <c r="GP1488" s="168"/>
      <c r="GQ1488" s="168"/>
      <c r="GR1488" s="168"/>
      <c r="GS1488" s="168"/>
      <c r="GT1488" s="168"/>
      <c r="GU1488" s="168"/>
      <c r="GV1488" s="168"/>
      <c r="GW1488" s="168"/>
      <c r="GX1488" s="168"/>
      <c r="GY1488" s="168"/>
      <c r="GZ1488" s="168"/>
      <c r="HA1488" s="168"/>
      <c r="HB1488" s="168"/>
      <c r="HC1488" s="168"/>
      <c r="HD1488" s="168"/>
      <c r="HE1488" s="168"/>
      <c r="HF1488" s="168"/>
      <c r="HG1488" s="168"/>
      <c r="HH1488" s="168"/>
      <c r="HI1488" s="168"/>
      <c r="HJ1488" s="168"/>
      <c r="HK1488" s="168"/>
      <c r="HL1488" s="168"/>
      <c r="HM1488" s="168"/>
      <c r="HN1488" s="168"/>
      <c r="HO1488" s="168"/>
      <c r="HP1488" s="168"/>
      <c r="HQ1488" s="168"/>
      <c r="HR1488" s="168"/>
      <c r="HS1488" s="168"/>
      <c r="HT1488" s="168"/>
      <c r="HU1488" s="168"/>
      <c r="HV1488" s="168"/>
      <c r="HW1488" s="168"/>
      <c r="HX1488" s="168"/>
      <c r="HY1488" s="168"/>
      <c r="HZ1488" s="168"/>
      <c r="IA1488" s="168"/>
      <c r="IB1488" s="168"/>
      <c r="IC1488" s="168"/>
      <c r="ID1488" s="168"/>
      <c r="IE1488" s="168"/>
      <c r="IF1488" s="168"/>
      <c r="IG1488" s="168"/>
      <c r="IH1488" s="168"/>
      <c r="II1488" s="168"/>
      <c r="IJ1488" s="168"/>
      <c r="IK1488" s="168"/>
      <c r="IL1488" s="168"/>
      <c r="IM1488" s="168"/>
      <c r="IN1488" s="168"/>
      <c r="IO1488" s="168"/>
      <c r="IP1488" s="168"/>
      <c r="IQ1488" s="168"/>
      <c r="IR1488" s="168"/>
      <c r="IS1488" s="168"/>
      <c r="IT1488" s="168"/>
      <c r="IU1488" s="168"/>
      <c r="IV1488" s="168"/>
      <c r="IW1488" s="168"/>
      <c r="IX1488" s="168"/>
      <c r="IY1488" s="168"/>
      <c r="IZ1488" s="168"/>
      <c r="JA1488" s="168"/>
      <c r="JB1488" s="168"/>
      <c r="JC1488" s="168"/>
      <c r="JD1488" s="168"/>
      <c r="JE1488" s="168"/>
      <c r="JF1488" s="168"/>
      <c r="JG1488" s="168"/>
      <c r="JH1488" s="168"/>
      <c r="JI1488" s="168"/>
      <c r="JJ1488" s="168"/>
      <c r="JK1488" s="168"/>
      <c r="JL1488" s="168"/>
      <c r="JM1488" s="168"/>
      <c r="JN1488" s="168"/>
      <c r="JO1488" s="168"/>
      <c r="JP1488" s="168"/>
      <c r="JQ1488" s="168"/>
      <c r="JR1488" s="168"/>
      <c r="JS1488" s="168"/>
      <c r="JT1488" s="168"/>
      <c r="JU1488" s="168"/>
      <c r="JV1488" s="168"/>
      <c r="JW1488" s="168"/>
      <c r="JX1488" s="168"/>
      <c r="JY1488" s="168"/>
      <c r="JZ1488" s="168"/>
      <c r="KA1488" s="168"/>
      <c r="KB1488" s="168"/>
      <c r="KC1488" s="168"/>
      <c r="KD1488" s="168"/>
      <c r="KE1488" s="168"/>
      <c r="KF1488" s="168"/>
      <c r="KG1488" s="168"/>
      <c r="KH1488" s="168"/>
      <c r="KI1488" s="168"/>
      <c r="KJ1488" s="168"/>
      <c r="KK1488" s="168"/>
      <c r="KL1488" s="168"/>
      <c r="KM1488" s="168"/>
      <c r="KN1488" s="168"/>
      <c r="KO1488" s="168"/>
      <c r="KP1488" s="168"/>
      <c r="KQ1488" s="168"/>
      <c r="KR1488" s="168"/>
      <c r="KS1488" s="168"/>
      <c r="KT1488" s="168"/>
      <c r="KU1488" s="168"/>
      <c r="KV1488" s="168"/>
      <c r="KW1488" s="168"/>
      <c r="KX1488" s="168"/>
      <c r="KY1488" s="168"/>
      <c r="KZ1488" s="168"/>
      <c r="LA1488" s="168"/>
      <c r="LB1488" s="168"/>
      <c r="LC1488" s="168"/>
      <c r="LD1488" s="168"/>
      <c r="LE1488" s="168"/>
      <c r="LF1488" s="168"/>
      <c r="LG1488" s="168"/>
      <c r="LH1488" s="168"/>
      <c r="LI1488" s="168"/>
      <c r="LJ1488" s="168"/>
      <c r="LK1488" s="168"/>
      <c r="LL1488" s="168"/>
      <c r="LM1488" s="168"/>
      <c r="LN1488" s="168"/>
      <c r="LO1488" s="168"/>
      <c r="LP1488" s="168"/>
      <c r="LQ1488" s="168"/>
      <c r="LR1488" s="168"/>
      <c r="LS1488" s="168"/>
      <c r="LT1488" s="168"/>
      <c r="LU1488" s="168"/>
      <c r="LV1488" s="168"/>
      <c r="LW1488" s="168"/>
      <c r="LX1488" s="168"/>
      <c r="LY1488" s="168"/>
      <c r="LZ1488" s="168"/>
      <c r="MA1488" s="168"/>
      <c r="MB1488" s="168"/>
      <c r="MC1488" s="168"/>
      <c r="MD1488" s="168"/>
      <c r="ME1488" s="168"/>
      <c r="MF1488" s="168"/>
      <c r="MG1488" s="168"/>
      <c r="MH1488" s="168"/>
      <c r="MI1488" s="168"/>
      <c r="MJ1488" s="168"/>
      <c r="MK1488" s="168"/>
      <c r="ML1488" s="168"/>
      <c r="MM1488" s="168"/>
      <c r="MN1488" s="168"/>
      <c r="MO1488" s="168"/>
      <c r="MP1488" s="168"/>
      <c r="MQ1488" s="168"/>
      <c r="MR1488" s="168"/>
      <c r="MS1488" s="168"/>
      <c r="MT1488" s="168"/>
      <c r="MU1488" s="168"/>
      <c r="MV1488" s="168"/>
      <c r="MW1488" s="168"/>
      <c r="MX1488" s="168"/>
      <c r="MY1488" s="168"/>
      <c r="MZ1488" s="168"/>
      <c r="NA1488" s="168"/>
      <c r="NB1488" s="168"/>
      <c r="NC1488" s="168"/>
      <c r="ND1488" s="168"/>
      <c r="NE1488" s="168"/>
      <c r="NF1488" s="168"/>
      <c r="NG1488" s="168"/>
      <c r="NH1488" s="168"/>
      <c r="NI1488" s="168"/>
      <c r="NJ1488" s="168"/>
      <c r="NK1488" s="168"/>
      <c r="NL1488" s="168"/>
      <c r="NM1488" s="168"/>
      <c r="NN1488" s="168"/>
      <c r="NO1488" s="168"/>
      <c r="NP1488" s="168"/>
      <c r="NQ1488" s="168"/>
      <c r="NR1488" s="168"/>
      <c r="NS1488" s="168"/>
      <c r="NT1488" s="168"/>
      <c r="NU1488" s="168"/>
      <c r="NV1488" s="168"/>
      <c r="NW1488" s="168"/>
      <c r="NX1488" s="168"/>
      <c r="NY1488" s="168"/>
      <c r="NZ1488" s="168"/>
      <c r="OA1488" s="168"/>
      <c r="OB1488" s="168"/>
      <c r="OC1488" s="168"/>
      <c r="OD1488" s="168"/>
      <c r="OE1488" s="168"/>
      <c r="OF1488" s="168"/>
      <c r="OG1488" s="168"/>
      <c r="OH1488" s="168"/>
      <c r="OI1488" s="168"/>
      <c r="OJ1488" s="168"/>
      <c r="OK1488" s="168"/>
      <c r="OL1488" s="168"/>
      <c r="OM1488" s="168"/>
      <c r="ON1488" s="168"/>
      <c r="OO1488" s="168"/>
      <c r="OP1488" s="168"/>
      <c r="OQ1488" s="168"/>
      <c r="OR1488" s="168"/>
      <c r="OS1488" s="168"/>
      <c r="OT1488" s="168"/>
      <c r="OU1488" s="168"/>
      <c r="OV1488" s="168"/>
      <c r="OW1488" s="168"/>
      <c r="OX1488" s="168"/>
      <c r="OY1488" s="168"/>
      <c r="OZ1488" s="168"/>
      <c r="PA1488" s="168"/>
      <c r="PB1488" s="168"/>
      <c r="PC1488" s="168"/>
      <c r="PD1488" s="168"/>
      <c r="PE1488" s="168"/>
      <c r="PF1488" s="168"/>
      <c r="PG1488" s="168"/>
      <c r="PH1488" s="168"/>
      <c r="PI1488" s="168"/>
      <c r="PJ1488" s="168"/>
      <c r="PK1488" s="168"/>
      <c r="PL1488" s="168"/>
      <c r="PM1488" s="168"/>
      <c r="PN1488" s="168"/>
      <c r="PO1488" s="168"/>
      <c r="PP1488" s="168"/>
      <c r="PQ1488" s="168"/>
      <c r="PR1488" s="168"/>
      <c r="PS1488" s="168"/>
      <c r="PT1488" s="168"/>
      <c r="PU1488" s="168"/>
      <c r="PV1488" s="168"/>
      <c r="PW1488" s="168"/>
      <c r="PX1488" s="168"/>
      <c r="PY1488" s="168"/>
      <c r="PZ1488" s="168"/>
      <c r="QA1488" s="168"/>
      <c r="QB1488" s="168"/>
      <c r="QC1488" s="168"/>
      <c r="QD1488" s="168"/>
      <c r="QE1488" s="168"/>
      <c r="QF1488" s="168"/>
      <c r="QG1488" s="168"/>
      <c r="QH1488" s="168"/>
      <c r="QI1488" s="168"/>
      <c r="QJ1488" s="168"/>
      <c r="QK1488" s="168"/>
      <c r="QL1488" s="168"/>
      <c r="QM1488" s="168"/>
      <c r="QN1488" s="168"/>
      <c r="QO1488" s="168"/>
      <c r="QP1488" s="168"/>
      <c r="QQ1488" s="168"/>
      <c r="QR1488" s="168"/>
      <c r="QS1488" s="168"/>
      <c r="QT1488" s="168"/>
      <c r="QU1488" s="168"/>
      <c r="QV1488" s="168"/>
      <c r="QW1488" s="168"/>
      <c r="QX1488" s="168"/>
      <c r="QY1488" s="168"/>
      <c r="QZ1488" s="168"/>
      <c r="RA1488" s="168"/>
      <c r="RB1488" s="168"/>
      <c r="RC1488" s="168"/>
      <c r="RD1488" s="168"/>
      <c r="RE1488" s="168"/>
      <c r="RF1488" s="168"/>
      <c r="RG1488" s="168"/>
      <c r="RH1488" s="168"/>
      <c r="RI1488" s="168"/>
      <c r="RJ1488" s="168"/>
      <c r="RK1488" s="168"/>
      <c r="RL1488" s="168"/>
      <c r="RM1488" s="168"/>
      <c r="RN1488" s="168"/>
      <c r="RO1488" s="168"/>
      <c r="RP1488" s="168"/>
      <c r="RQ1488" s="168"/>
      <c r="RR1488" s="168"/>
      <c r="RS1488" s="168"/>
      <c r="RT1488" s="168"/>
      <c r="RU1488" s="168"/>
      <c r="RV1488" s="168"/>
      <c r="RW1488" s="168"/>
      <c r="RX1488" s="168"/>
      <c r="RY1488" s="168"/>
      <c r="RZ1488" s="168"/>
      <c r="SA1488" s="168"/>
      <c r="SB1488" s="168"/>
      <c r="SC1488" s="168"/>
      <c r="SD1488" s="168"/>
      <c r="SE1488" s="168"/>
      <c r="SF1488" s="168"/>
      <c r="SG1488" s="168"/>
      <c r="SH1488" s="168"/>
      <c r="SI1488" s="168"/>
      <c r="SJ1488" s="168"/>
      <c r="SK1488" s="168"/>
      <c r="SL1488" s="168"/>
      <c r="SM1488" s="168"/>
      <c r="SN1488" s="168"/>
      <c r="SO1488" s="168"/>
      <c r="SP1488" s="168"/>
      <c r="SQ1488" s="168"/>
      <c r="SR1488" s="168"/>
      <c r="SS1488" s="168"/>
      <c r="ST1488" s="168"/>
      <c r="SU1488" s="168"/>
      <c r="SV1488" s="168"/>
      <c r="SW1488" s="168"/>
      <c r="SX1488" s="168"/>
      <c r="SY1488" s="168"/>
      <c r="SZ1488" s="168"/>
      <c r="TA1488" s="168"/>
      <c r="TB1488" s="168"/>
      <c r="TC1488" s="168"/>
      <c r="TD1488" s="168"/>
      <c r="TE1488" s="168"/>
      <c r="TF1488" s="168"/>
      <c r="TG1488" s="168"/>
      <c r="TH1488" s="168"/>
      <c r="TI1488" s="168"/>
      <c r="TJ1488" s="168"/>
      <c r="TK1488" s="168"/>
      <c r="TL1488" s="168"/>
      <c r="TM1488" s="168"/>
      <c r="TN1488" s="168"/>
      <c r="TO1488" s="168"/>
      <c r="TP1488" s="168"/>
      <c r="TQ1488" s="168"/>
      <c r="TR1488" s="168"/>
      <c r="TS1488" s="168"/>
      <c r="TT1488" s="168"/>
      <c r="TU1488" s="168"/>
      <c r="TV1488" s="168"/>
      <c r="TW1488" s="168"/>
      <c r="TX1488" s="168"/>
      <c r="TY1488" s="168"/>
      <c r="TZ1488" s="168"/>
      <c r="UA1488" s="168"/>
      <c r="UB1488" s="168"/>
      <c r="UC1488" s="168"/>
      <c r="UD1488" s="168"/>
      <c r="UE1488" s="168"/>
      <c r="UF1488" s="168"/>
      <c r="UG1488" s="168"/>
      <c r="UH1488" s="168"/>
      <c r="UI1488" s="168"/>
      <c r="UJ1488" s="168"/>
      <c r="UK1488" s="168"/>
      <c r="UL1488" s="168"/>
      <c r="UM1488" s="168"/>
      <c r="UN1488" s="168"/>
      <c r="UO1488" s="168"/>
      <c r="UP1488" s="168"/>
      <c r="UQ1488" s="168"/>
      <c r="UR1488" s="168"/>
      <c r="US1488" s="168"/>
      <c r="UT1488" s="168"/>
      <c r="UU1488" s="168"/>
      <c r="UV1488" s="168"/>
      <c r="UW1488" s="168"/>
      <c r="UX1488" s="168"/>
      <c r="UY1488" s="168"/>
      <c r="UZ1488" s="168"/>
      <c r="VA1488" s="168"/>
      <c r="VB1488" s="168"/>
      <c r="VC1488" s="168"/>
      <c r="VD1488" s="168"/>
      <c r="VE1488" s="168"/>
      <c r="VF1488" s="168"/>
      <c r="VG1488" s="168"/>
      <c r="VH1488" s="168"/>
      <c r="VI1488" s="168"/>
      <c r="VJ1488" s="168"/>
      <c r="VK1488" s="168"/>
      <c r="VL1488" s="168"/>
      <c r="VM1488" s="168"/>
      <c r="VN1488" s="168"/>
      <c r="VO1488" s="168"/>
      <c r="VP1488" s="168"/>
      <c r="VQ1488" s="168"/>
      <c r="VR1488" s="168"/>
      <c r="VS1488" s="168"/>
      <c r="VT1488" s="168"/>
      <c r="VU1488" s="168"/>
      <c r="VV1488" s="168"/>
      <c r="VW1488" s="168"/>
      <c r="VX1488" s="168"/>
      <c r="VY1488" s="168"/>
      <c r="VZ1488" s="168"/>
      <c r="WA1488" s="168"/>
      <c r="WB1488" s="168"/>
      <c r="WC1488" s="168"/>
      <c r="WD1488" s="168"/>
      <c r="WE1488" s="168"/>
      <c r="WF1488" s="168"/>
      <c r="WG1488" s="168"/>
      <c r="WH1488" s="168"/>
      <c r="WI1488" s="168"/>
      <c r="WJ1488" s="168"/>
      <c r="WK1488" s="168"/>
      <c r="WL1488" s="168"/>
      <c r="WM1488" s="168"/>
      <c r="WN1488" s="168"/>
      <c r="WO1488" s="168"/>
      <c r="WP1488" s="168"/>
      <c r="WQ1488" s="168"/>
      <c r="WR1488" s="168"/>
      <c r="WS1488" s="168"/>
      <c r="WT1488" s="168"/>
      <c r="WU1488" s="168"/>
      <c r="WV1488" s="168"/>
      <c r="WW1488" s="168"/>
      <c r="WX1488" s="168"/>
      <c r="WY1488" s="168"/>
      <c r="WZ1488" s="168"/>
      <c r="XA1488" s="168"/>
      <c r="XB1488" s="168"/>
      <c r="XC1488" s="168"/>
      <c r="XD1488" s="168"/>
      <c r="XE1488" s="168"/>
      <c r="XF1488" s="168"/>
      <c r="XG1488" s="168"/>
      <c r="XH1488" s="168"/>
      <c r="XI1488" s="168"/>
      <c r="XJ1488" s="168"/>
      <c r="XK1488" s="168"/>
      <c r="XL1488" s="168"/>
      <c r="XM1488" s="168"/>
      <c r="XN1488" s="168"/>
      <c r="XO1488" s="168"/>
      <c r="XP1488" s="168"/>
      <c r="XQ1488" s="168"/>
      <c r="XR1488" s="168"/>
      <c r="XS1488" s="168"/>
      <c r="XT1488" s="168"/>
      <c r="XU1488" s="168"/>
      <c r="XV1488" s="168"/>
      <c r="XW1488" s="168"/>
      <c r="XX1488" s="168"/>
      <c r="XY1488" s="168"/>
      <c r="XZ1488" s="168"/>
      <c r="YA1488" s="168"/>
      <c r="YB1488" s="168"/>
      <c r="YC1488" s="168"/>
      <c r="YD1488" s="168"/>
      <c r="YE1488" s="168"/>
      <c r="YF1488" s="168"/>
      <c r="YG1488" s="168"/>
      <c r="YH1488" s="168"/>
      <c r="YI1488" s="168"/>
      <c r="YJ1488" s="168"/>
      <c r="YK1488" s="168"/>
      <c r="YL1488" s="168"/>
      <c r="YM1488" s="168"/>
      <c r="YN1488" s="168"/>
      <c r="YO1488" s="168"/>
      <c r="YP1488" s="168"/>
      <c r="YQ1488" s="168"/>
      <c r="YR1488" s="168"/>
      <c r="YS1488" s="168"/>
      <c r="YT1488" s="168"/>
      <c r="YU1488" s="168"/>
      <c r="YV1488" s="168"/>
      <c r="YW1488" s="168"/>
      <c r="YX1488" s="168"/>
      <c r="YY1488" s="168"/>
      <c r="YZ1488" s="168"/>
      <c r="ZA1488" s="168"/>
      <c r="ZB1488" s="168"/>
      <c r="ZC1488" s="168"/>
      <c r="ZD1488" s="168"/>
      <c r="ZE1488" s="168"/>
      <c r="ZF1488" s="168"/>
      <c r="ZG1488" s="168"/>
      <c r="ZH1488" s="168"/>
      <c r="ZI1488" s="168"/>
      <c r="ZJ1488" s="168"/>
      <c r="ZK1488" s="168"/>
      <c r="ZL1488" s="168"/>
      <c r="ZM1488" s="168"/>
      <c r="ZN1488" s="168"/>
      <c r="ZO1488" s="168"/>
      <c r="ZP1488" s="168"/>
      <c r="ZQ1488" s="168"/>
      <c r="ZR1488" s="168"/>
      <c r="ZS1488" s="168"/>
      <c r="ZT1488" s="168"/>
      <c r="ZU1488" s="168"/>
      <c r="ZV1488" s="168"/>
      <c r="ZW1488" s="168"/>
      <c r="ZX1488" s="168"/>
      <c r="ZY1488" s="168"/>
      <c r="ZZ1488" s="168"/>
      <c r="AAA1488" s="168"/>
      <c r="AAB1488" s="168"/>
      <c r="AAC1488" s="168"/>
      <c r="AAD1488" s="168"/>
      <c r="AAE1488" s="168"/>
      <c r="AAF1488" s="168"/>
      <c r="AAG1488" s="168"/>
      <c r="AAH1488" s="168"/>
      <c r="AAI1488" s="168"/>
      <c r="AAJ1488" s="168"/>
      <c r="AAK1488" s="168"/>
      <c r="AAL1488" s="168"/>
      <c r="AAM1488" s="168"/>
      <c r="AAN1488" s="168"/>
      <c r="AAO1488" s="168"/>
      <c r="AAP1488" s="168"/>
      <c r="AAQ1488" s="168"/>
      <c r="AAR1488" s="168"/>
      <c r="AAS1488" s="168"/>
      <c r="AAT1488" s="168"/>
      <c r="AAU1488" s="168"/>
      <c r="AAV1488" s="168"/>
      <c r="AAW1488" s="168"/>
      <c r="AAX1488" s="168"/>
      <c r="AAY1488" s="168"/>
      <c r="AAZ1488" s="168"/>
      <c r="ABA1488" s="168"/>
      <c r="ABB1488" s="168"/>
      <c r="ABC1488" s="168"/>
      <c r="ABD1488" s="168"/>
      <c r="ABE1488" s="168"/>
      <c r="ABF1488" s="168"/>
      <c r="ABG1488" s="168"/>
      <c r="ABH1488" s="168"/>
      <c r="ABI1488" s="168"/>
      <c r="ABJ1488" s="168"/>
      <c r="ABK1488" s="168"/>
      <c r="ABL1488" s="168"/>
      <c r="ABM1488" s="168"/>
      <c r="ABN1488" s="168"/>
      <c r="ABO1488" s="168"/>
      <c r="ABP1488" s="168"/>
      <c r="ABQ1488" s="168"/>
      <c r="ABR1488" s="168"/>
      <c r="ABS1488" s="168"/>
      <c r="ABT1488" s="168"/>
      <c r="ABU1488" s="168"/>
      <c r="ABV1488" s="168"/>
      <c r="ABW1488" s="168"/>
      <c r="ABX1488" s="168"/>
      <c r="ABY1488" s="168"/>
      <c r="ABZ1488" s="168"/>
      <c r="ACA1488" s="168"/>
      <c r="ACB1488" s="168"/>
      <c r="ACC1488" s="168"/>
      <c r="ACD1488" s="168"/>
      <c r="ACE1488" s="168"/>
      <c r="ACF1488" s="168"/>
      <c r="ACG1488" s="168"/>
      <c r="ACH1488" s="168"/>
      <c r="ACI1488" s="168"/>
      <c r="ACJ1488" s="168"/>
      <c r="ACK1488" s="168"/>
      <c r="ACL1488" s="168"/>
      <c r="ACM1488" s="168"/>
      <c r="ACN1488" s="168"/>
      <c r="ACO1488" s="168"/>
      <c r="ACP1488" s="168"/>
      <c r="ACQ1488" s="168"/>
      <c r="ACR1488" s="168"/>
      <c r="ACS1488" s="168"/>
      <c r="ACT1488" s="168"/>
      <c r="ACU1488" s="168"/>
      <c r="ACV1488" s="168"/>
      <c r="ACW1488" s="168"/>
      <c r="ACX1488" s="168"/>
      <c r="ACY1488" s="168"/>
      <c r="ACZ1488" s="168"/>
      <c r="ADA1488" s="168"/>
      <c r="ADB1488" s="168"/>
      <c r="ADC1488" s="168"/>
      <c r="ADD1488" s="168"/>
      <c r="ADE1488" s="168"/>
      <c r="ADF1488" s="168"/>
      <c r="ADG1488" s="168"/>
      <c r="ADH1488" s="168"/>
      <c r="ADI1488" s="168"/>
      <c r="ADJ1488" s="168"/>
      <c r="ADK1488" s="168"/>
      <c r="ADL1488" s="168"/>
      <c r="ADM1488" s="168"/>
      <c r="ADN1488" s="168"/>
      <c r="ADO1488" s="168"/>
      <c r="ADP1488" s="168"/>
      <c r="ADQ1488" s="168"/>
      <c r="ADR1488" s="168"/>
      <c r="ADS1488" s="168"/>
      <c r="ADT1488" s="168"/>
      <c r="ADU1488" s="168"/>
      <c r="ADV1488" s="168"/>
      <c r="ADW1488" s="168"/>
      <c r="ADX1488" s="168"/>
      <c r="ADY1488" s="168"/>
      <c r="ADZ1488" s="168"/>
      <c r="AEA1488" s="168"/>
      <c r="AEB1488" s="168"/>
      <c r="AEC1488" s="168"/>
      <c r="AED1488" s="168"/>
      <c r="AEE1488" s="168"/>
      <c r="AEF1488" s="168"/>
      <c r="AEG1488" s="168"/>
      <c r="AEH1488" s="168"/>
      <c r="AEI1488" s="168"/>
      <c r="AEJ1488" s="168"/>
      <c r="AEK1488" s="168"/>
      <c r="AEL1488" s="168"/>
      <c r="AEM1488" s="168"/>
      <c r="AEN1488" s="168"/>
      <c r="AEO1488" s="168"/>
      <c r="AEP1488" s="168"/>
      <c r="AEQ1488" s="168"/>
      <c r="AER1488" s="168"/>
      <c r="AES1488" s="168"/>
      <c r="AET1488" s="168"/>
      <c r="AEU1488" s="168"/>
      <c r="AEV1488" s="168"/>
      <c r="AEW1488" s="168"/>
      <c r="AEX1488" s="168"/>
      <c r="AEY1488" s="168"/>
      <c r="AEZ1488" s="168"/>
      <c r="AFA1488" s="168"/>
      <c r="AFB1488" s="168"/>
      <c r="AFC1488" s="168"/>
      <c r="AFD1488" s="168"/>
      <c r="AFE1488" s="168"/>
      <c r="AFF1488" s="168"/>
      <c r="AFG1488" s="168"/>
      <c r="AFH1488" s="168"/>
      <c r="AFI1488" s="168"/>
      <c r="AFJ1488" s="168"/>
      <c r="AFK1488" s="168"/>
      <c r="AFL1488" s="168"/>
      <c r="AFM1488" s="168"/>
      <c r="AFN1488" s="168"/>
      <c r="AFO1488" s="168"/>
      <c r="AFP1488" s="168"/>
      <c r="AFQ1488" s="168"/>
      <c r="AFR1488" s="168"/>
      <c r="AFS1488" s="168"/>
      <c r="AFT1488" s="168"/>
      <c r="AFU1488" s="168"/>
      <c r="AFV1488" s="168"/>
      <c r="AFW1488" s="168"/>
      <c r="AFX1488" s="168"/>
      <c r="AFY1488" s="168"/>
      <c r="AFZ1488" s="168"/>
      <c r="AGA1488" s="168"/>
      <c r="AGB1488" s="168"/>
      <c r="AGC1488" s="168"/>
      <c r="AGD1488" s="168"/>
      <c r="AGE1488" s="168"/>
      <c r="AGF1488" s="168"/>
      <c r="AGG1488" s="168"/>
      <c r="AGH1488" s="168"/>
      <c r="AGI1488" s="168"/>
      <c r="AGJ1488" s="168"/>
      <c r="AGK1488" s="168"/>
      <c r="AGL1488" s="168"/>
      <c r="AGM1488" s="168"/>
      <c r="AGN1488" s="168"/>
      <c r="AGO1488" s="168"/>
      <c r="AGP1488" s="168"/>
      <c r="AGQ1488" s="168"/>
      <c r="AGR1488" s="168"/>
      <c r="AGS1488" s="168"/>
      <c r="AGT1488" s="168"/>
      <c r="AGU1488" s="168"/>
      <c r="AGV1488" s="168"/>
      <c r="AGW1488" s="168"/>
      <c r="AGX1488" s="168"/>
      <c r="AGY1488" s="168"/>
      <c r="AGZ1488" s="168"/>
      <c r="AHA1488" s="168"/>
      <c r="AHB1488" s="168"/>
      <c r="AHC1488" s="168"/>
      <c r="AHD1488" s="168"/>
      <c r="AHE1488" s="168"/>
      <c r="AHF1488" s="168"/>
      <c r="AHG1488" s="168"/>
      <c r="AHH1488" s="168"/>
      <c r="AHI1488" s="168"/>
      <c r="AHJ1488" s="168"/>
      <c r="AHK1488" s="168"/>
      <c r="AHL1488" s="168"/>
      <c r="AHM1488" s="168"/>
      <c r="AHN1488" s="168"/>
      <c r="AHO1488" s="168"/>
      <c r="AHP1488" s="168"/>
      <c r="AHQ1488" s="168"/>
      <c r="AHR1488" s="168"/>
      <c r="AHS1488" s="168"/>
      <c r="AHT1488" s="168"/>
      <c r="AHU1488" s="168"/>
      <c r="AHV1488" s="168"/>
      <c r="AHW1488" s="168"/>
      <c r="AHX1488" s="168"/>
      <c r="AHY1488" s="168"/>
      <c r="AHZ1488" s="168"/>
      <c r="AIA1488" s="168"/>
      <c r="AIB1488" s="168"/>
      <c r="AIC1488" s="168"/>
      <c r="AID1488" s="168"/>
      <c r="AIE1488" s="168"/>
      <c r="AIF1488" s="168"/>
      <c r="AIG1488" s="168"/>
      <c r="AIH1488" s="168"/>
      <c r="AII1488" s="168"/>
      <c r="AIJ1488" s="168"/>
      <c r="AIK1488" s="168"/>
      <c r="AIL1488" s="168"/>
      <c r="AIM1488" s="168"/>
      <c r="AIN1488" s="168"/>
      <c r="AIO1488" s="168"/>
      <c r="AIP1488" s="168"/>
      <c r="AIQ1488" s="168"/>
      <c r="AIR1488" s="168"/>
      <c r="AIS1488" s="168"/>
      <c r="AIT1488" s="168"/>
      <c r="AIU1488" s="168"/>
      <c r="AIV1488" s="168"/>
      <c r="AIW1488" s="168"/>
      <c r="AIX1488" s="168"/>
      <c r="AIY1488" s="168"/>
      <c r="AIZ1488" s="168"/>
      <c r="AJA1488" s="168"/>
      <c r="AJB1488" s="168"/>
      <c r="AJC1488" s="168"/>
      <c r="AJD1488" s="168"/>
      <c r="AJE1488" s="168"/>
      <c r="AJF1488" s="168"/>
      <c r="AJG1488" s="168"/>
      <c r="AJH1488" s="168"/>
      <c r="AJI1488" s="168"/>
      <c r="AJJ1488" s="168"/>
      <c r="AJK1488" s="168"/>
    </row>
    <row r="1489" spans="1:948" s="33" customFormat="1" ht="10.5" x14ac:dyDescent="0.15">
      <c r="A1489" s="169" t="s">
        <v>250</v>
      </c>
      <c r="B1489" s="191" t="s">
        <v>2211</v>
      </c>
      <c r="C1489" s="191" t="s">
        <v>2240</v>
      </c>
      <c r="D1489" s="191" t="s">
        <v>3818</v>
      </c>
      <c r="E1489" s="191" t="s">
        <v>3795</v>
      </c>
      <c r="F1489" s="191">
        <v>7509</v>
      </c>
      <c r="G1489" s="301">
        <v>43024</v>
      </c>
      <c r="H1489" s="191" t="s">
        <v>3806</v>
      </c>
      <c r="I1489" s="191"/>
      <c r="J1489" s="191" t="s">
        <v>3819</v>
      </c>
      <c r="K1489" s="191"/>
      <c r="L1489" s="355">
        <v>29295.8</v>
      </c>
      <c r="M1489" s="168"/>
      <c r="N1489" s="168"/>
      <c r="O1489" s="168"/>
      <c r="P1489" s="168"/>
      <c r="Q1489" s="168"/>
      <c r="R1489" s="168"/>
      <c r="S1489" s="168"/>
      <c r="T1489" s="168"/>
      <c r="U1489" s="168"/>
      <c r="V1489" s="168"/>
      <c r="W1489" s="168"/>
      <c r="X1489" s="168"/>
      <c r="Y1489" s="168"/>
      <c r="Z1489" s="168"/>
      <c r="AA1489" s="168"/>
      <c r="AB1489" s="168"/>
      <c r="AC1489" s="168"/>
      <c r="AD1489" s="168"/>
      <c r="AE1489" s="168"/>
      <c r="AF1489" s="168"/>
      <c r="AG1489" s="168"/>
      <c r="AH1489" s="168"/>
      <c r="AI1489" s="168"/>
      <c r="AJ1489" s="168"/>
      <c r="AK1489" s="168"/>
      <c r="AL1489" s="168"/>
      <c r="AM1489" s="168"/>
      <c r="AN1489" s="168"/>
      <c r="AO1489" s="168"/>
      <c r="AP1489" s="168"/>
      <c r="AQ1489" s="168"/>
      <c r="AR1489" s="168"/>
      <c r="AS1489" s="168"/>
      <c r="AT1489" s="168"/>
      <c r="AU1489" s="168"/>
      <c r="AV1489" s="168"/>
      <c r="AW1489" s="168"/>
      <c r="AX1489" s="168"/>
      <c r="AY1489" s="168"/>
      <c r="AZ1489" s="168"/>
      <c r="BA1489" s="168"/>
      <c r="BB1489" s="168"/>
      <c r="BC1489" s="168"/>
      <c r="BD1489" s="168"/>
      <c r="BE1489" s="168"/>
      <c r="BF1489" s="168"/>
      <c r="BG1489" s="168"/>
      <c r="BH1489" s="168"/>
      <c r="BI1489" s="168"/>
      <c r="BJ1489" s="168"/>
      <c r="BK1489" s="168"/>
      <c r="BL1489" s="168"/>
      <c r="BM1489" s="168"/>
      <c r="BN1489" s="168"/>
      <c r="BO1489" s="168"/>
      <c r="BP1489" s="168"/>
      <c r="BQ1489" s="168"/>
      <c r="BR1489" s="168"/>
      <c r="BS1489" s="168"/>
      <c r="BT1489" s="168"/>
      <c r="BU1489" s="168"/>
      <c r="BV1489" s="168"/>
      <c r="BW1489" s="168"/>
      <c r="BX1489" s="168"/>
      <c r="BY1489" s="168"/>
      <c r="BZ1489" s="168"/>
      <c r="CA1489" s="168"/>
      <c r="CB1489" s="168"/>
      <c r="CC1489" s="168"/>
      <c r="CD1489" s="168"/>
      <c r="CE1489" s="168"/>
      <c r="CF1489" s="168"/>
      <c r="CG1489" s="168"/>
      <c r="CH1489" s="168"/>
      <c r="CI1489" s="168"/>
      <c r="CJ1489" s="168"/>
      <c r="CK1489" s="168"/>
      <c r="CL1489" s="168"/>
      <c r="CM1489" s="168"/>
      <c r="CN1489" s="168"/>
      <c r="CO1489" s="168"/>
      <c r="CP1489" s="168"/>
      <c r="CQ1489" s="168"/>
      <c r="CR1489" s="168"/>
      <c r="CS1489" s="168"/>
      <c r="CT1489" s="168"/>
      <c r="CU1489" s="168"/>
      <c r="CV1489" s="168"/>
      <c r="CW1489" s="168"/>
      <c r="CX1489" s="168"/>
      <c r="CY1489" s="168"/>
      <c r="CZ1489" s="168"/>
      <c r="DA1489" s="168"/>
      <c r="DB1489" s="168"/>
      <c r="DC1489" s="168"/>
      <c r="DD1489" s="168"/>
      <c r="DE1489" s="168"/>
      <c r="DF1489" s="168"/>
      <c r="DG1489" s="168"/>
      <c r="DH1489" s="168"/>
      <c r="DI1489" s="168"/>
      <c r="DJ1489" s="168"/>
      <c r="DK1489" s="168"/>
      <c r="DL1489" s="168"/>
      <c r="DM1489" s="168"/>
      <c r="DN1489" s="168"/>
      <c r="DO1489" s="168"/>
      <c r="DP1489" s="168"/>
      <c r="DQ1489" s="168"/>
      <c r="DR1489" s="168"/>
      <c r="DS1489" s="168"/>
      <c r="DT1489" s="168"/>
      <c r="DU1489" s="168"/>
      <c r="DV1489" s="168"/>
      <c r="DW1489" s="168"/>
      <c r="DX1489" s="168"/>
      <c r="DY1489" s="168"/>
      <c r="DZ1489" s="168"/>
      <c r="EA1489" s="168"/>
      <c r="EB1489" s="168"/>
      <c r="EC1489" s="168"/>
      <c r="ED1489" s="168"/>
      <c r="EE1489" s="168"/>
      <c r="EF1489" s="168"/>
      <c r="EG1489" s="168"/>
      <c r="EH1489" s="168"/>
      <c r="EI1489" s="168"/>
      <c r="EJ1489" s="168"/>
      <c r="EK1489" s="168"/>
      <c r="EL1489" s="168"/>
      <c r="EM1489" s="168"/>
      <c r="EN1489" s="168"/>
      <c r="EO1489" s="168"/>
      <c r="EP1489" s="168"/>
      <c r="EQ1489" s="168"/>
      <c r="ER1489" s="168"/>
      <c r="ES1489" s="168"/>
      <c r="ET1489" s="168"/>
      <c r="EU1489" s="168"/>
      <c r="EV1489" s="168"/>
      <c r="EW1489" s="168"/>
      <c r="EX1489" s="168"/>
      <c r="EY1489" s="168"/>
      <c r="EZ1489" s="168"/>
      <c r="FA1489" s="168"/>
      <c r="FB1489" s="168"/>
      <c r="FC1489" s="168"/>
      <c r="FD1489" s="168"/>
      <c r="FE1489" s="168"/>
      <c r="FF1489" s="168"/>
      <c r="FG1489" s="168"/>
      <c r="FH1489" s="168"/>
      <c r="FI1489" s="168"/>
      <c r="FJ1489" s="168"/>
      <c r="FK1489" s="168"/>
      <c r="FL1489" s="168"/>
      <c r="FM1489" s="168"/>
      <c r="FN1489" s="168"/>
      <c r="FO1489" s="168"/>
      <c r="FP1489" s="168"/>
      <c r="FQ1489" s="168"/>
      <c r="FR1489" s="168"/>
      <c r="FS1489" s="168"/>
      <c r="FT1489" s="168"/>
      <c r="FU1489" s="168"/>
      <c r="FV1489" s="168"/>
      <c r="FW1489" s="168"/>
      <c r="FX1489" s="168"/>
      <c r="FY1489" s="168"/>
      <c r="FZ1489" s="168"/>
      <c r="GA1489" s="168"/>
      <c r="GB1489" s="168"/>
      <c r="GC1489" s="168"/>
      <c r="GD1489" s="168"/>
      <c r="GE1489" s="168"/>
      <c r="GF1489" s="168"/>
      <c r="GG1489" s="168"/>
      <c r="GH1489" s="168"/>
      <c r="GI1489" s="168"/>
      <c r="GJ1489" s="168"/>
      <c r="GK1489" s="168"/>
      <c r="GL1489" s="168"/>
      <c r="GM1489" s="168"/>
      <c r="GN1489" s="168"/>
      <c r="GO1489" s="168"/>
      <c r="GP1489" s="168"/>
      <c r="GQ1489" s="168"/>
      <c r="GR1489" s="168"/>
      <c r="GS1489" s="168"/>
      <c r="GT1489" s="168"/>
      <c r="GU1489" s="168"/>
      <c r="GV1489" s="168"/>
      <c r="GW1489" s="168"/>
      <c r="GX1489" s="168"/>
      <c r="GY1489" s="168"/>
      <c r="GZ1489" s="168"/>
      <c r="HA1489" s="168"/>
      <c r="HB1489" s="168"/>
      <c r="HC1489" s="168"/>
      <c r="HD1489" s="168"/>
      <c r="HE1489" s="168"/>
      <c r="HF1489" s="168"/>
      <c r="HG1489" s="168"/>
      <c r="HH1489" s="168"/>
      <c r="HI1489" s="168"/>
      <c r="HJ1489" s="168"/>
      <c r="HK1489" s="168"/>
      <c r="HL1489" s="168"/>
      <c r="HM1489" s="168"/>
      <c r="HN1489" s="168"/>
      <c r="HO1489" s="168"/>
      <c r="HP1489" s="168"/>
      <c r="HQ1489" s="168"/>
      <c r="HR1489" s="168"/>
      <c r="HS1489" s="168"/>
      <c r="HT1489" s="168"/>
      <c r="HU1489" s="168"/>
      <c r="HV1489" s="168"/>
      <c r="HW1489" s="168"/>
      <c r="HX1489" s="168"/>
      <c r="HY1489" s="168"/>
      <c r="HZ1489" s="168"/>
      <c r="IA1489" s="168"/>
      <c r="IB1489" s="168"/>
      <c r="IC1489" s="168"/>
      <c r="ID1489" s="168"/>
      <c r="IE1489" s="168"/>
      <c r="IF1489" s="168"/>
      <c r="IG1489" s="168"/>
      <c r="IH1489" s="168"/>
      <c r="II1489" s="168"/>
      <c r="IJ1489" s="168"/>
      <c r="IK1489" s="168"/>
      <c r="IL1489" s="168"/>
      <c r="IM1489" s="168"/>
      <c r="IN1489" s="168"/>
      <c r="IO1489" s="168"/>
      <c r="IP1489" s="168"/>
      <c r="IQ1489" s="168"/>
      <c r="IR1489" s="168"/>
      <c r="IS1489" s="168"/>
      <c r="IT1489" s="168"/>
      <c r="IU1489" s="168"/>
      <c r="IV1489" s="168"/>
      <c r="IW1489" s="168"/>
      <c r="IX1489" s="168"/>
      <c r="IY1489" s="168"/>
      <c r="IZ1489" s="168"/>
      <c r="JA1489" s="168"/>
      <c r="JB1489" s="168"/>
      <c r="JC1489" s="168"/>
      <c r="JD1489" s="168"/>
      <c r="JE1489" s="168"/>
      <c r="JF1489" s="168"/>
      <c r="JG1489" s="168"/>
      <c r="JH1489" s="168"/>
      <c r="JI1489" s="168"/>
      <c r="JJ1489" s="168"/>
      <c r="JK1489" s="168"/>
      <c r="JL1489" s="168"/>
      <c r="JM1489" s="168"/>
      <c r="JN1489" s="168"/>
      <c r="JO1489" s="168"/>
      <c r="JP1489" s="168"/>
      <c r="JQ1489" s="168"/>
      <c r="JR1489" s="168"/>
      <c r="JS1489" s="168"/>
      <c r="JT1489" s="168"/>
      <c r="JU1489" s="168"/>
      <c r="JV1489" s="168"/>
      <c r="JW1489" s="168"/>
      <c r="JX1489" s="168"/>
      <c r="JY1489" s="168"/>
      <c r="JZ1489" s="168"/>
      <c r="KA1489" s="168"/>
      <c r="KB1489" s="168"/>
      <c r="KC1489" s="168"/>
      <c r="KD1489" s="168"/>
      <c r="KE1489" s="168"/>
      <c r="KF1489" s="168"/>
      <c r="KG1489" s="168"/>
      <c r="KH1489" s="168"/>
      <c r="KI1489" s="168"/>
      <c r="KJ1489" s="168"/>
      <c r="KK1489" s="168"/>
      <c r="KL1489" s="168"/>
      <c r="KM1489" s="168"/>
      <c r="KN1489" s="168"/>
      <c r="KO1489" s="168"/>
      <c r="KP1489" s="168"/>
      <c r="KQ1489" s="168"/>
      <c r="KR1489" s="168"/>
      <c r="KS1489" s="168"/>
      <c r="KT1489" s="168"/>
      <c r="KU1489" s="168"/>
      <c r="KV1489" s="168"/>
      <c r="KW1489" s="168"/>
      <c r="KX1489" s="168"/>
      <c r="KY1489" s="168"/>
      <c r="KZ1489" s="168"/>
      <c r="LA1489" s="168"/>
      <c r="LB1489" s="168"/>
      <c r="LC1489" s="168"/>
      <c r="LD1489" s="168"/>
      <c r="LE1489" s="168"/>
      <c r="LF1489" s="168"/>
      <c r="LG1489" s="168"/>
      <c r="LH1489" s="168"/>
      <c r="LI1489" s="168"/>
      <c r="LJ1489" s="168"/>
      <c r="LK1489" s="168"/>
      <c r="LL1489" s="168"/>
      <c r="LM1489" s="168"/>
      <c r="LN1489" s="168"/>
      <c r="LO1489" s="168"/>
      <c r="LP1489" s="168"/>
      <c r="LQ1489" s="168"/>
      <c r="LR1489" s="168"/>
      <c r="LS1489" s="168"/>
      <c r="LT1489" s="168"/>
      <c r="LU1489" s="168"/>
      <c r="LV1489" s="168"/>
      <c r="LW1489" s="168"/>
      <c r="LX1489" s="168"/>
      <c r="LY1489" s="168"/>
      <c r="LZ1489" s="168"/>
      <c r="MA1489" s="168"/>
      <c r="MB1489" s="168"/>
      <c r="MC1489" s="168"/>
      <c r="MD1489" s="168"/>
      <c r="ME1489" s="168"/>
      <c r="MF1489" s="168"/>
      <c r="MG1489" s="168"/>
      <c r="MH1489" s="168"/>
      <c r="MI1489" s="168"/>
      <c r="MJ1489" s="168"/>
      <c r="MK1489" s="168"/>
      <c r="ML1489" s="168"/>
      <c r="MM1489" s="168"/>
      <c r="MN1489" s="168"/>
      <c r="MO1489" s="168"/>
      <c r="MP1489" s="168"/>
      <c r="MQ1489" s="168"/>
      <c r="MR1489" s="168"/>
      <c r="MS1489" s="168"/>
      <c r="MT1489" s="168"/>
      <c r="MU1489" s="168"/>
      <c r="MV1489" s="168"/>
      <c r="MW1489" s="168"/>
      <c r="MX1489" s="168"/>
      <c r="MY1489" s="168"/>
      <c r="MZ1489" s="168"/>
      <c r="NA1489" s="168"/>
      <c r="NB1489" s="168"/>
      <c r="NC1489" s="168"/>
      <c r="ND1489" s="168"/>
      <c r="NE1489" s="168"/>
      <c r="NF1489" s="168"/>
      <c r="NG1489" s="168"/>
      <c r="NH1489" s="168"/>
      <c r="NI1489" s="168"/>
      <c r="NJ1489" s="168"/>
      <c r="NK1489" s="168"/>
      <c r="NL1489" s="168"/>
      <c r="NM1489" s="168"/>
      <c r="NN1489" s="168"/>
      <c r="NO1489" s="168"/>
      <c r="NP1489" s="168"/>
      <c r="NQ1489" s="168"/>
      <c r="NR1489" s="168"/>
      <c r="NS1489" s="168"/>
      <c r="NT1489" s="168"/>
      <c r="NU1489" s="168"/>
      <c r="NV1489" s="168"/>
      <c r="NW1489" s="168"/>
      <c r="NX1489" s="168"/>
      <c r="NY1489" s="168"/>
      <c r="NZ1489" s="168"/>
      <c r="OA1489" s="168"/>
      <c r="OB1489" s="168"/>
      <c r="OC1489" s="168"/>
      <c r="OD1489" s="168"/>
      <c r="OE1489" s="168"/>
      <c r="OF1489" s="168"/>
      <c r="OG1489" s="168"/>
      <c r="OH1489" s="168"/>
      <c r="OI1489" s="168"/>
      <c r="OJ1489" s="168"/>
      <c r="OK1489" s="168"/>
      <c r="OL1489" s="168"/>
      <c r="OM1489" s="168"/>
      <c r="ON1489" s="168"/>
      <c r="OO1489" s="168"/>
      <c r="OP1489" s="168"/>
      <c r="OQ1489" s="168"/>
      <c r="OR1489" s="168"/>
      <c r="OS1489" s="168"/>
      <c r="OT1489" s="168"/>
      <c r="OU1489" s="168"/>
      <c r="OV1489" s="168"/>
      <c r="OW1489" s="168"/>
      <c r="OX1489" s="168"/>
      <c r="OY1489" s="168"/>
      <c r="OZ1489" s="168"/>
      <c r="PA1489" s="168"/>
      <c r="PB1489" s="168"/>
      <c r="PC1489" s="168"/>
      <c r="PD1489" s="168"/>
      <c r="PE1489" s="168"/>
      <c r="PF1489" s="168"/>
      <c r="PG1489" s="168"/>
      <c r="PH1489" s="168"/>
      <c r="PI1489" s="168"/>
      <c r="PJ1489" s="168"/>
      <c r="PK1489" s="168"/>
      <c r="PL1489" s="168"/>
      <c r="PM1489" s="168"/>
      <c r="PN1489" s="168"/>
      <c r="PO1489" s="168"/>
      <c r="PP1489" s="168"/>
      <c r="PQ1489" s="168"/>
      <c r="PR1489" s="168"/>
      <c r="PS1489" s="168"/>
      <c r="PT1489" s="168"/>
      <c r="PU1489" s="168"/>
      <c r="PV1489" s="168"/>
      <c r="PW1489" s="168"/>
      <c r="PX1489" s="168"/>
      <c r="PY1489" s="168"/>
      <c r="PZ1489" s="168"/>
      <c r="QA1489" s="168"/>
      <c r="QB1489" s="168"/>
      <c r="QC1489" s="168"/>
      <c r="QD1489" s="168"/>
      <c r="QE1489" s="168"/>
      <c r="QF1489" s="168"/>
      <c r="QG1489" s="168"/>
      <c r="QH1489" s="168"/>
      <c r="QI1489" s="168"/>
      <c r="QJ1489" s="168"/>
      <c r="QK1489" s="168"/>
      <c r="QL1489" s="168"/>
      <c r="QM1489" s="168"/>
      <c r="QN1489" s="168"/>
      <c r="QO1489" s="168"/>
      <c r="QP1489" s="168"/>
      <c r="QQ1489" s="168"/>
      <c r="QR1489" s="168"/>
      <c r="QS1489" s="168"/>
      <c r="QT1489" s="168"/>
      <c r="QU1489" s="168"/>
      <c r="QV1489" s="168"/>
      <c r="QW1489" s="168"/>
      <c r="QX1489" s="168"/>
      <c r="QY1489" s="168"/>
      <c r="QZ1489" s="168"/>
      <c r="RA1489" s="168"/>
      <c r="RB1489" s="168"/>
      <c r="RC1489" s="168"/>
      <c r="RD1489" s="168"/>
      <c r="RE1489" s="168"/>
      <c r="RF1489" s="168"/>
      <c r="RG1489" s="168"/>
      <c r="RH1489" s="168"/>
      <c r="RI1489" s="168"/>
      <c r="RJ1489" s="168"/>
      <c r="RK1489" s="168"/>
      <c r="RL1489" s="168"/>
      <c r="RM1489" s="168"/>
      <c r="RN1489" s="168"/>
      <c r="RO1489" s="168"/>
      <c r="RP1489" s="168"/>
      <c r="RQ1489" s="168"/>
      <c r="RR1489" s="168"/>
      <c r="RS1489" s="168"/>
      <c r="RT1489" s="168"/>
      <c r="RU1489" s="168"/>
      <c r="RV1489" s="168"/>
      <c r="RW1489" s="168"/>
      <c r="RX1489" s="168"/>
      <c r="RY1489" s="168"/>
      <c r="RZ1489" s="168"/>
      <c r="SA1489" s="168"/>
      <c r="SB1489" s="168"/>
      <c r="SC1489" s="168"/>
      <c r="SD1489" s="168"/>
      <c r="SE1489" s="168"/>
      <c r="SF1489" s="168"/>
      <c r="SG1489" s="168"/>
      <c r="SH1489" s="168"/>
      <c r="SI1489" s="168"/>
      <c r="SJ1489" s="168"/>
      <c r="SK1489" s="168"/>
      <c r="SL1489" s="168"/>
      <c r="SM1489" s="168"/>
      <c r="SN1489" s="168"/>
      <c r="SO1489" s="168"/>
      <c r="SP1489" s="168"/>
      <c r="SQ1489" s="168"/>
      <c r="SR1489" s="168"/>
      <c r="SS1489" s="168"/>
      <c r="ST1489" s="168"/>
      <c r="SU1489" s="168"/>
      <c r="SV1489" s="168"/>
      <c r="SW1489" s="168"/>
      <c r="SX1489" s="168"/>
      <c r="SY1489" s="168"/>
      <c r="SZ1489" s="168"/>
      <c r="TA1489" s="168"/>
      <c r="TB1489" s="168"/>
      <c r="TC1489" s="168"/>
      <c r="TD1489" s="168"/>
      <c r="TE1489" s="168"/>
      <c r="TF1489" s="168"/>
      <c r="TG1489" s="168"/>
      <c r="TH1489" s="168"/>
      <c r="TI1489" s="168"/>
      <c r="TJ1489" s="168"/>
      <c r="TK1489" s="168"/>
      <c r="TL1489" s="168"/>
      <c r="TM1489" s="168"/>
      <c r="TN1489" s="168"/>
      <c r="TO1489" s="168"/>
      <c r="TP1489" s="168"/>
      <c r="TQ1489" s="168"/>
      <c r="TR1489" s="168"/>
      <c r="TS1489" s="168"/>
      <c r="TT1489" s="168"/>
      <c r="TU1489" s="168"/>
      <c r="TV1489" s="168"/>
      <c r="TW1489" s="168"/>
      <c r="TX1489" s="168"/>
      <c r="TY1489" s="168"/>
      <c r="TZ1489" s="168"/>
      <c r="UA1489" s="168"/>
      <c r="UB1489" s="168"/>
      <c r="UC1489" s="168"/>
      <c r="UD1489" s="168"/>
      <c r="UE1489" s="168"/>
      <c r="UF1489" s="168"/>
      <c r="UG1489" s="168"/>
      <c r="UH1489" s="168"/>
      <c r="UI1489" s="168"/>
      <c r="UJ1489" s="168"/>
      <c r="UK1489" s="168"/>
      <c r="UL1489" s="168"/>
      <c r="UM1489" s="168"/>
      <c r="UN1489" s="168"/>
      <c r="UO1489" s="168"/>
      <c r="UP1489" s="168"/>
      <c r="UQ1489" s="168"/>
      <c r="UR1489" s="168"/>
      <c r="US1489" s="168"/>
      <c r="UT1489" s="168"/>
      <c r="UU1489" s="168"/>
      <c r="UV1489" s="168"/>
      <c r="UW1489" s="168"/>
      <c r="UX1489" s="168"/>
      <c r="UY1489" s="168"/>
      <c r="UZ1489" s="168"/>
      <c r="VA1489" s="168"/>
      <c r="VB1489" s="168"/>
      <c r="VC1489" s="168"/>
      <c r="VD1489" s="168"/>
      <c r="VE1489" s="168"/>
      <c r="VF1489" s="168"/>
      <c r="VG1489" s="168"/>
      <c r="VH1489" s="168"/>
      <c r="VI1489" s="168"/>
      <c r="VJ1489" s="168"/>
      <c r="VK1489" s="168"/>
      <c r="VL1489" s="168"/>
      <c r="VM1489" s="168"/>
      <c r="VN1489" s="168"/>
      <c r="VO1489" s="168"/>
      <c r="VP1489" s="168"/>
      <c r="VQ1489" s="168"/>
      <c r="VR1489" s="168"/>
      <c r="VS1489" s="168"/>
      <c r="VT1489" s="168"/>
      <c r="VU1489" s="168"/>
      <c r="VV1489" s="168"/>
      <c r="VW1489" s="168"/>
      <c r="VX1489" s="168"/>
      <c r="VY1489" s="168"/>
      <c r="VZ1489" s="168"/>
      <c r="WA1489" s="168"/>
      <c r="WB1489" s="168"/>
      <c r="WC1489" s="168"/>
      <c r="WD1489" s="168"/>
      <c r="WE1489" s="168"/>
      <c r="WF1489" s="168"/>
      <c r="WG1489" s="168"/>
      <c r="WH1489" s="168"/>
      <c r="WI1489" s="168"/>
      <c r="WJ1489" s="168"/>
      <c r="WK1489" s="168"/>
      <c r="WL1489" s="168"/>
      <c r="WM1489" s="168"/>
      <c r="WN1489" s="168"/>
      <c r="WO1489" s="168"/>
      <c r="WP1489" s="168"/>
      <c r="WQ1489" s="168"/>
      <c r="WR1489" s="168"/>
      <c r="WS1489" s="168"/>
      <c r="WT1489" s="168"/>
      <c r="WU1489" s="168"/>
      <c r="WV1489" s="168"/>
      <c r="WW1489" s="168"/>
      <c r="WX1489" s="168"/>
      <c r="WY1489" s="168"/>
      <c r="WZ1489" s="168"/>
      <c r="XA1489" s="168"/>
      <c r="XB1489" s="168"/>
      <c r="XC1489" s="168"/>
      <c r="XD1489" s="168"/>
      <c r="XE1489" s="168"/>
      <c r="XF1489" s="168"/>
      <c r="XG1489" s="168"/>
      <c r="XH1489" s="168"/>
      <c r="XI1489" s="168"/>
      <c r="XJ1489" s="168"/>
      <c r="XK1489" s="168"/>
      <c r="XL1489" s="168"/>
      <c r="XM1489" s="168"/>
      <c r="XN1489" s="168"/>
      <c r="XO1489" s="168"/>
      <c r="XP1489" s="168"/>
      <c r="XQ1489" s="168"/>
      <c r="XR1489" s="168"/>
      <c r="XS1489" s="168"/>
      <c r="XT1489" s="168"/>
      <c r="XU1489" s="168"/>
      <c r="XV1489" s="168"/>
      <c r="XW1489" s="168"/>
      <c r="XX1489" s="168"/>
      <c r="XY1489" s="168"/>
      <c r="XZ1489" s="168"/>
      <c r="YA1489" s="168"/>
      <c r="YB1489" s="168"/>
      <c r="YC1489" s="168"/>
      <c r="YD1489" s="168"/>
      <c r="YE1489" s="168"/>
      <c r="YF1489" s="168"/>
      <c r="YG1489" s="168"/>
      <c r="YH1489" s="168"/>
      <c r="YI1489" s="168"/>
      <c r="YJ1489" s="168"/>
      <c r="YK1489" s="168"/>
      <c r="YL1489" s="168"/>
      <c r="YM1489" s="168"/>
      <c r="YN1489" s="168"/>
      <c r="YO1489" s="168"/>
      <c r="YP1489" s="168"/>
      <c r="YQ1489" s="168"/>
      <c r="YR1489" s="168"/>
      <c r="YS1489" s="168"/>
      <c r="YT1489" s="168"/>
      <c r="YU1489" s="168"/>
      <c r="YV1489" s="168"/>
      <c r="YW1489" s="168"/>
      <c r="YX1489" s="168"/>
      <c r="YY1489" s="168"/>
      <c r="YZ1489" s="168"/>
      <c r="ZA1489" s="168"/>
      <c r="ZB1489" s="168"/>
      <c r="ZC1489" s="168"/>
      <c r="ZD1489" s="168"/>
      <c r="ZE1489" s="168"/>
      <c r="ZF1489" s="168"/>
      <c r="ZG1489" s="168"/>
      <c r="ZH1489" s="168"/>
      <c r="ZI1489" s="168"/>
      <c r="ZJ1489" s="168"/>
      <c r="ZK1489" s="168"/>
      <c r="ZL1489" s="168"/>
      <c r="ZM1489" s="168"/>
      <c r="ZN1489" s="168"/>
      <c r="ZO1489" s="168"/>
      <c r="ZP1489" s="168"/>
      <c r="ZQ1489" s="168"/>
      <c r="ZR1489" s="168"/>
      <c r="ZS1489" s="168"/>
      <c r="ZT1489" s="168"/>
      <c r="ZU1489" s="168"/>
      <c r="ZV1489" s="168"/>
      <c r="ZW1489" s="168"/>
      <c r="ZX1489" s="168"/>
      <c r="ZY1489" s="168"/>
      <c r="ZZ1489" s="168"/>
      <c r="AAA1489" s="168"/>
      <c r="AAB1489" s="168"/>
      <c r="AAC1489" s="168"/>
      <c r="AAD1489" s="168"/>
      <c r="AAE1489" s="168"/>
      <c r="AAF1489" s="168"/>
      <c r="AAG1489" s="168"/>
      <c r="AAH1489" s="168"/>
      <c r="AAI1489" s="168"/>
      <c r="AAJ1489" s="168"/>
      <c r="AAK1489" s="168"/>
      <c r="AAL1489" s="168"/>
      <c r="AAM1489" s="168"/>
      <c r="AAN1489" s="168"/>
      <c r="AAO1489" s="168"/>
      <c r="AAP1489" s="168"/>
      <c r="AAQ1489" s="168"/>
      <c r="AAR1489" s="168"/>
      <c r="AAS1489" s="168"/>
      <c r="AAT1489" s="168"/>
      <c r="AAU1489" s="168"/>
      <c r="AAV1489" s="168"/>
      <c r="AAW1489" s="168"/>
      <c r="AAX1489" s="168"/>
      <c r="AAY1489" s="168"/>
      <c r="AAZ1489" s="168"/>
      <c r="ABA1489" s="168"/>
      <c r="ABB1489" s="168"/>
      <c r="ABC1489" s="168"/>
      <c r="ABD1489" s="168"/>
      <c r="ABE1489" s="168"/>
      <c r="ABF1489" s="168"/>
      <c r="ABG1489" s="168"/>
      <c r="ABH1489" s="168"/>
      <c r="ABI1489" s="168"/>
      <c r="ABJ1489" s="168"/>
      <c r="ABK1489" s="168"/>
      <c r="ABL1489" s="168"/>
      <c r="ABM1489" s="168"/>
      <c r="ABN1489" s="168"/>
      <c r="ABO1489" s="168"/>
      <c r="ABP1489" s="168"/>
      <c r="ABQ1489" s="168"/>
      <c r="ABR1489" s="168"/>
      <c r="ABS1489" s="168"/>
      <c r="ABT1489" s="168"/>
      <c r="ABU1489" s="168"/>
      <c r="ABV1489" s="168"/>
      <c r="ABW1489" s="168"/>
      <c r="ABX1489" s="168"/>
      <c r="ABY1489" s="168"/>
      <c r="ABZ1489" s="168"/>
      <c r="ACA1489" s="168"/>
      <c r="ACB1489" s="168"/>
      <c r="ACC1489" s="168"/>
      <c r="ACD1489" s="168"/>
      <c r="ACE1489" s="168"/>
      <c r="ACF1489" s="168"/>
      <c r="ACG1489" s="168"/>
      <c r="ACH1489" s="168"/>
      <c r="ACI1489" s="168"/>
      <c r="ACJ1489" s="168"/>
      <c r="ACK1489" s="168"/>
      <c r="ACL1489" s="168"/>
      <c r="ACM1489" s="168"/>
      <c r="ACN1489" s="168"/>
      <c r="ACO1489" s="168"/>
      <c r="ACP1489" s="168"/>
      <c r="ACQ1489" s="168"/>
      <c r="ACR1489" s="168"/>
      <c r="ACS1489" s="168"/>
      <c r="ACT1489" s="168"/>
      <c r="ACU1489" s="168"/>
      <c r="ACV1489" s="168"/>
      <c r="ACW1489" s="168"/>
      <c r="ACX1489" s="168"/>
      <c r="ACY1489" s="168"/>
      <c r="ACZ1489" s="168"/>
      <c r="ADA1489" s="168"/>
      <c r="ADB1489" s="168"/>
      <c r="ADC1489" s="168"/>
      <c r="ADD1489" s="168"/>
      <c r="ADE1489" s="168"/>
      <c r="ADF1489" s="168"/>
      <c r="ADG1489" s="168"/>
      <c r="ADH1489" s="168"/>
      <c r="ADI1489" s="168"/>
      <c r="ADJ1489" s="168"/>
      <c r="ADK1489" s="168"/>
      <c r="ADL1489" s="168"/>
      <c r="ADM1489" s="168"/>
      <c r="ADN1489" s="168"/>
      <c r="ADO1489" s="168"/>
      <c r="ADP1489" s="168"/>
      <c r="ADQ1489" s="168"/>
      <c r="ADR1489" s="168"/>
      <c r="ADS1489" s="168"/>
      <c r="ADT1489" s="168"/>
      <c r="ADU1489" s="168"/>
      <c r="ADV1489" s="168"/>
      <c r="ADW1489" s="168"/>
      <c r="ADX1489" s="168"/>
      <c r="ADY1489" s="168"/>
      <c r="ADZ1489" s="168"/>
      <c r="AEA1489" s="168"/>
      <c r="AEB1489" s="168"/>
      <c r="AEC1489" s="168"/>
      <c r="AED1489" s="168"/>
      <c r="AEE1489" s="168"/>
      <c r="AEF1489" s="168"/>
      <c r="AEG1489" s="168"/>
      <c r="AEH1489" s="168"/>
      <c r="AEI1489" s="168"/>
      <c r="AEJ1489" s="168"/>
      <c r="AEK1489" s="168"/>
      <c r="AEL1489" s="168"/>
      <c r="AEM1489" s="168"/>
      <c r="AEN1489" s="168"/>
      <c r="AEO1489" s="168"/>
      <c r="AEP1489" s="168"/>
      <c r="AEQ1489" s="168"/>
      <c r="AER1489" s="168"/>
      <c r="AES1489" s="168"/>
      <c r="AET1489" s="168"/>
      <c r="AEU1489" s="168"/>
      <c r="AEV1489" s="168"/>
      <c r="AEW1489" s="168"/>
      <c r="AEX1489" s="168"/>
      <c r="AEY1489" s="168"/>
      <c r="AEZ1489" s="168"/>
      <c r="AFA1489" s="168"/>
      <c r="AFB1489" s="168"/>
      <c r="AFC1489" s="168"/>
      <c r="AFD1489" s="168"/>
      <c r="AFE1489" s="168"/>
      <c r="AFF1489" s="168"/>
      <c r="AFG1489" s="168"/>
      <c r="AFH1489" s="168"/>
      <c r="AFI1489" s="168"/>
      <c r="AFJ1489" s="168"/>
      <c r="AFK1489" s="168"/>
      <c r="AFL1489" s="168"/>
      <c r="AFM1489" s="168"/>
      <c r="AFN1489" s="168"/>
      <c r="AFO1489" s="168"/>
      <c r="AFP1489" s="168"/>
      <c r="AFQ1489" s="168"/>
      <c r="AFR1489" s="168"/>
      <c r="AFS1489" s="168"/>
      <c r="AFT1489" s="168"/>
      <c r="AFU1489" s="168"/>
      <c r="AFV1489" s="168"/>
      <c r="AFW1489" s="168"/>
      <c r="AFX1489" s="168"/>
      <c r="AFY1489" s="168"/>
      <c r="AFZ1489" s="168"/>
      <c r="AGA1489" s="168"/>
      <c r="AGB1489" s="168"/>
      <c r="AGC1489" s="168"/>
      <c r="AGD1489" s="168"/>
      <c r="AGE1489" s="168"/>
      <c r="AGF1489" s="168"/>
      <c r="AGG1489" s="168"/>
      <c r="AGH1489" s="168"/>
      <c r="AGI1489" s="168"/>
      <c r="AGJ1489" s="168"/>
      <c r="AGK1489" s="168"/>
      <c r="AGL1489" s="168"/>
      <c r="AGM1489" s="168"/>
      <c r="AGN1489" s="168"/>
      <c r="AGO1489" s="168"/>
      <c r="AGP1489" s="168"/>
      <c r="AGQ1489" s="168"/>
      <c r="AGR1489" s="168"/>
      <c r="AGS1489" s="168"/>
      <c r="AGT1489" s="168"/>
      <c r="AGU1489" s="168"/>
      <c r="AGV1489" s="168"/>
      <c r="AGW1489" s="168"/>
      <c r="AGX1489" s="168"/>
      <c r="AGY1489" s="168"/>
      <c r="AGZ1489" s="168"/>
      <c r="AHA1489" s="168"/>
      <c r="AHB1489" s="168"/>
      <c r="AHC1489" s="168"/>
      <c r="AHD1489" s="168"/>
      <c r="AHE1489" s="168"/>
      <c r="AHF1489" s="168"/>
      <c r="AHG1489" s="168"/>
      <c r="AHH1489" s="168"/>
      <c r="AHI1489" s="168"/>
      <c r="AHJ1489" s="168"/>
      <c r="AHK1489" s="168"/>
      <c r="AHL1489" s="168"/>
      <c r="AHM1489" s="168"/>
      <c r="AHN1489" s="168"/>
      <c r="AHO1489" s="168"/>
      <c r="AHP1489" s="168"/>
      <c r="AHQ1489" s="168"/>
      <c r="AHR1489" s="168"/>
      <c r="AHS1489" s="168"/>
      <c r="AHT1489" s="168"/>
      <c r="AHU1489" s="168"/>
      <c r="AHV1489" s="168"/>
      <c r="AHW1489" s="168"/>
      <c r="AHX1489" s="168"/>
      <c r="AHY1489" s="168"/>
      <c r="AHZ1489" s="168"/>
      <c r="AIA1489" s="168"/>
      <c r="AIB1489" s="168"/>
      <c r="AIC1489" s="168"/>
      <c r="AID1489" s="168"/>
      <c r="AIE1489" s="168"/>
      <c r="AIF1489" s="168"/>
      <c r="AIG1489" s="168"/>
      <c r="AIH1489" s="168"/>
      <c r="AII1489" s="168"/>
      <c r="AIJ1489" s="168"/>
      <c r="AIK1489" s="168"/>
      <c r="AIL1489" s="168"/>
      <c r="AIM1489" s="168"/>
      <c r="AIN1489" s="168"/>
      <c r="AIO1489" s="168"/>
      <c r="AIP1489" s="168"/>
      <c r="AIQ1489" s="168"/>
      <c r="AIR1489" s="168"/>
      <c r="AIS1489" s="168"/>
      <c r="AIT1489" s="168"/>
      <c r="AIU1489" s="168"/>
      <c r="AIV1489" s="168"/>
      <c r="AIW1489" s="168"/>
      <c r="AIX1489" s="168"/>
      <c r="AIY1489" s="168"/>
      <c r="AIZ1489" s="168"/>
      <c r="AJA1489" s="168"/>
      <c r="AJB1489" s="168"/>
      <c r="AJC1489" s="168"/>
      <c r="AJD1489" s="168"/>
      <c r="AJE1489" s="168"/>
      <c r="AJF1489" s="168"/>
      <c r="AJG1489" s="168"/>
      <c r="AJH1489" s="168"/>
      <c r="AJI1489" s="168"/>
      <c r="AJJ1489" s="168"/>
      <c r="AJK1489" s="168"/>
    </row>
    <row r="1490" spans="1:948" s="33" customFormat="1" ht="10.5" x14ac:dyDescent="0.15">
      <c r="A1490" s="169" t="s">
        <v>250</v>
      </c>
      <c r="B1490" s="191" t="s">
        <v>35</v>
      </c>
      <c r="C1490" s="191" t="s">
        <v>511</v>
      </c>
      <c r="D1490" s="191" t="s">
        <v>3820</v>
      </c>
      <c r="E1490" s="191" t="s">
        <v>3821</v>
      </c>
      <c r="F1490" s="191">
        <v>704</v>
      </c>
      <c r="G1490" s="301">
        <v>42975</v>
      </c>
      <c r="H1490" s="191" t="s">
        <v>93</v>
      </c>
      <c r="I1490" s="191" t="s">
        <v>3822</v>
      </c>
      <c r="J1490" s="191" t="s">
        <v>3823</v>
      </c>
      <c r="K1490" s="191"/>
      <c r="L1490" s="189">
        <v>24999.99</v>
      </c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7"/>
      <c r="BQ1490" s="167"/>
      <c r="BR1490" s="167"/>
      <c r="BS1490" s="167"/>
      <c r="BT1490" s="167"/>
      <c r="BU1490" s="167"/>
      <c r="BV1490" s="167"/>
      <c r="BW1490" s="167"/>
      <c r="BX1490" s="167"/>
      <c r="BY1490" s="167"/>
      <c r="BZ1490" s="167"/>
      <c r="CA1490" s="167"/>
      <c r="CB1490" s="167"/>
      <c r="CC1490" s="167"/>
      <c r="CD1490" s="167"/>
      <c r="CE1490" s="167"/>
      <c r="CF1490" s="167"/>
      <c r="CG1490" s="167"/>
      <c r="CH1490" s="167"/>
      <c r="CI1490" s="167"/>
      <c r="CJ1490" s="167"/>
      <c r="CK1490" s="167"/>
      <c r="CL1490" s="167"/>
      <c r="CM1490" s="167"/>
      <c r="CN1490" s="167"/>
      <c r="CO1490" s="167"/>
      <c r="CP1490" s="167"/>
      <c r="CQ1490" s="167"/>
      <c r="CR1490" s="167"/>
      <c r="CS1490" s="167"/>
      <c r="CT1490" s="167"/>
      <c r="CU1490" s="167"/>
      <c r="CV1490" s="167"/>
      <c r="CW1490" s="167"/>
      <c r="CX1490" s="167"/>
      <c r="CY1490" s="167"/>
      <c r="CZ1490" s="167"/>
      <c r="DA1490" s="167"/>
      <c r="DB1490" s="167"/>
      <c r="DC1490" s="167"/>
      <c r="DD1490" s="167"/>
      <c r="DE1490" s="167"/>
      <c r="DF1490" s="167"/>
      <c r="DG1490" s="167"/>
      <c r="DH1490" s="167"/>
      <c r="DI1490" s="167"/>
      <c r="DJ1490" s="167"/>
      <c r="DK1490" s="167"/>
      <c r="DL1490" s="167"/>
      <c r="DM1490" s="167"/>
      <c r="DN1490" s="167"/>
      <c r="DO1490" s="167"/>
      <c r="DP1490" s="167"/>
      <c r="DQ1490" s="167"/>
      <c r="DR1490" s="167"/>
      <c r="DS1490" s="167"/>
      <c r="DT1490" s="167"/>
      <c r="DU1490" s="167"/>
      <c r="DV1490" s="167"/>
      <c r="DW1490" s="167"/>
      <c r="DX1490" s="167"/>
      <c r="DY1490" s="167"/>
      <c r="DZ1490" s="167"/>
      <c r="EA1490" s="167"/>
      <c r="EB1490" s="167"/>
      <c r="EC1490" s="167"/>
      <c r="ED1490" s="167"/>
      <c r="EE1490" s="167"/>
      <c r="EF1490" s="167"/>
      <c r="EG1490" s="167"/>
      <c r="EH1490" s="167"/>
      <c r="EI1490" s="167"/>
      <c r="EJ1490" s="167"/>
      <c r="EK1490" s="167"/>
      <c r="EL1490" s="167"/>
      <c r="EM1490" s="167"/>
      <c r="EN1490" s="167"/>
      <c r="EO1490" s="167"/>
      <c r="EP1490" s="167"/>
      <c r="EQ1490" s="167"/>
      <c r="ER1490" s="167"/>
      <c r="ES1490" s="167"/>
      <c r="ET1490" s="167"/>
      <c r="EU1490" s="167"/>
      <c r="EV1490" s="167"/>
      <c r="EW1490" s="167"/>
      <c r="EX1490" s="167"/>
      <c r="EY1490" s="167"/>
      <c r="EZ1490" s="167"/>
      <c r="FA1490" s="167"/>
      <c r="FB1490" s="167"/>
      <c r="FC1490" s="167"/>
      <c r="FD1490" s="167"/>
      <c r="FE1490" s="167"/>
      <c r="FF1490" s="167"/>
      <c r="FG1490" s="167"/>
      <c r="FH1490" s="167"/>
      <c r="FI1490" s="167"/>
      <c r="FJ1490" s="167"/>
      <c r="FK1490" s="167"/>
      <c r="FL1490" s="167"/>
      <c r="FM1490" s="167"/>
      <c r="FN1490" s="167"/>
      <c r="FO1490" s="167"/>
      <c r="FP1490" s="167"/>
      <c r="FQ1490" s="167"/>
      <c r="FR1490" s="167"/>
      <c r="FS1490" s="167"/>
      <c r="FT1490" s="167"/>
      <c r="FU1490" s="167"/>
      <c r="FV1490" s="167"/>
      <c r="FW1490" s="167"/>
      <c r="FX1490" s="167"/>
      <c r="FY1490" s="167"/>
      <c r="FZ1490" s="167"/>
      <c r="GA1490" s="167"/>
      <c r="GB1490" s="167"/>
      <c r="GC1490" s="167"/>
      <c r="GD1490" s="167"/>
      <c r="GE1490" s="167"/>
      <c r="GF1490" s="167"/>
      <c r="GG1490" s="167"/>
      <c r="GH1490" s="167"/>
      <c r="GI1490" s="167"/>
      <c r="GJ1490" s="167"/>
      <c r="GK1490" s="167"/>
      <c r="GL1490" s="167"/>
      <c r="GM1490" s="167"/>
      <c r="GN1490" s="167"/>
      <c r="GO1490" s="167"/>
      <c r="GP1490" s="167"/>
      <c r="GQ1490" s="167"/>
      <c r="GR1490" s="167"/>
      <c r="GS1490" s="167"/>
      <c r="GT1490" s="167"/>
      <c r="GU1490" s="167"/>
      <c r="GV1490" s="167"/>
      <c r="GW1490" s="167"/>
      <c r="GX1490" s="167"/>
      <c r="GY1490" s="167"/>
      <c r="GZ1490" s="167"/>
      <c r="HA1490" s="167"/>
      <c r="HB1490" s="167"/>
      <c r="HC1490" s="167"/>
      <c r="HD1490" s="167"/>
      <c r="HE1490" s="167"/>
      <c r="HF1490" s="167"/>
      <c r="HG1490" s="167"/>
      <c r="HH1490" s="167"/>
      <c r="HI1490" s="167"/>
      <c r="HJ1490" s="167"/>
      <c r="HK1490" s="167"/>
      <c r="HL1490" s="167"/>
      <c r="HM1490" s="167"/>
      <c r="HN1490" s="167"/>
      <c r="HO1490" s="167"/>
      <c r="HP1490" s="167"/>
      <c r="HQ1490" s="167"/>
      <c r="HR1490" s="167"/>
      <c r="HS1490" s="167"/>
      <c r="HT1490" s="167"/>
      <c r="HU1490" s="167"/>
      <c r="HV1490" s="167"/>
      <c r="HW1490" s="167"/>
      <c r="HX1490" s="167"/>
      <c r="HY1490" s="167"/>
      <c r="HZ1490" s="167"/>
      <c r="IA1490" s="167"/>
      <c r="IB1490" s="167"/>
      <c r="IC1490" s="167"/>
      <c r="ID1490" s="167"/>
      <c r="IE1490" s="167"/>
      <c r="IF1490" s="167"/>
      <c r="IG1490" s="167"/>
      <c r="IH1490" s="167"/>
      <c r="II1490" s="167"/>
      <c r="IJ1490" s="167"/>
      <c r="IK1490" s="167"/>
      <c r="IL1490" s="167"/>
      <c r="IM1490" s="167"/>
      <c r="IN1490" s="167"/>
      <c r="IO1490" s="167"/>
      <c r="IP1490" s="167"/>
      <c r="IQ1490" s="167"/>
      <c r="IR1490" s="167"/>
      <c r="IS1490" s="167"/>
      <c r="IT1490" s="167"/>
      <c r="IU1490" s="167"/>
      <c r="IV1490" s="167"/>
      <c r="IW1490" s="167"/>
      <c r="IX1490" s="167"/>
      <c r="IY1490" s="167"/>
      <c r="IZ1490" s="167"/>
      <c r="JA1490" s="167"/>
      <c r="JB1490" s="167"/>
      <c r="JC1490" s="167"/>
      <c r="JD1490" s="167"/>
      <c r="JE1490" s="167"/>
      <c r="JF1490" s="167"/>
      <c r="JG1490" s="167"/>
      <c r="JH1490" s="167"/>
      <c r="JI1490" s="167"/>
      <c r="JJ1490" s="167"/>
      <c r="JK1490" s="167"/>
      <c r="JL1490" s="167"/>
      <c r="JM1490" s="167"/>
      <c r="JN1490" s="167"/>
      <c r="JO1490" s="167"/>
      <c r="JP1490" s="167"/>
      <c r="JQ1490" s="167"/>
      <c r="JR1490" s="167"/>
      <c r="JS1490" s="167"/>
      <c r="JT1490" s="167"/>
      <c r="JU1490" s="167"/>
      <c r="JV1490" s="167"/>
      <c r="JW1490" s="167"/>
      <c r="JX1490" s="167"/>
      <c r="JY1490" s="167"/>
      <c r="JZ1490" s="167"/>
      <c r="KA1490" s="167"/>
      <c r="KB1490" s="167"/>
      <c r="KC1490" s="167"/>
      <c r="KD1490" s="167"/>
      <c r="KE1490" s="167"/>
      <c r="KF1490" s="167"/>
      <c r="KG1490" s="167"/>
      <c r="KH1490" s="167"/>
      <c r="KI1490" s="167"/>
      <c r="KJ1490" s="167"/>
      <c r="KK1490" s="167"/>
      <c r="KL1490" s="167"/>
      <c r="KM1490" s="167"/>
      <c r="KN1490" s="167"/>
      <c r="KO1490" s="167"/>
      <c r="KP1490" s="167"/>
      <c r="KQ1490" s="167"/>
      <c r="KR1490" s="167"/>
      <c r="KS1490" s="167"/>
      <c r="KT1490" s="167"/>
      <c r="KU1490" s="167"/>
      <c r="KV1490" s="167"/>
      <c r="KW1490" s="167"/>
      <c r="KX1490" s="167"/>
      <c r="KY1490" s="167"/>
      <c r="KZ1490" s="167"/>
      <c r="LA1490" s="167"/>
      <c r="LB1490" s="167"/>
      <c r="LC1490" s="167"/>
      <c r="LD1490" s="167"/>
      <c r="LE1490" s="167"/>
      <c r="LF1490" s="167"/>
      <c r="LG1490" s="167"/>
      <c r="LH1490" s="167"/>
      <c r="LI1490" s="167"/>
      <c r="LJ1490" s="167"/>
      <c r="LK1490" s="167"/>
      <c r="LL1490" s="167"/>
      <c r="LM1490" s="167"/>
      <c r="LN1490" s="167"/>
      <c r="LO1490" s="167"/>
      <c r="LP1490" s="167"/>
      <c r="LQ1490" s="167"/>
      <c r="LR1490" s="167"/>
      <c r="LS1490" s="167"/>
      <c r="LT1490" s="167"/>
      <c r="LU1490" s="167"/>
      <c r="LV1490" s="167"/>
      <c r="LW1490" s="167"/>
      <c r="LX1490" s="167"/>
      <c r="LY1490" s="167"/>
      <c r="LZ1490" s="167"/>
      <c r="MA1490" s="167"/>
      <c r="MB1490" s="167"/>
      <c r="MC1490" s="167"/>
      <c r="MD1490" s="167"/>
      <c r="ME1490" s="167"/>
      <c r="MF1490" s="167"/>
      <c r="MG1490" s="167"/>
      <c r="MH1490" s="167"/>
      <c r="MI1490" s="167"/>
      <c r="MJ1490" s="167"/>
      <c r="MK1490" s="167"/>
      <c r="ML1490" s="167"/>
      <c r="MM1490" s="167"/>
      <c r="MN1490" s="167"/>
      <c r="MO1490" s="167"/>
      <c r="MP1490" s="167"/>
      <c r="MQ1490" s="167"/>
      <c r="MR1490" s="167"/>
      <c r="MS1490" s="167"/>
      <c r="MT1490" s="167"/>
      <c r="MU1490" s="167"/>
      <c r="MV1490" s="167"/>
      <c r="MW1490" s="167"/>
      <c r="MX1490" s="167"/>
      <c r="MY1490" s="167"/>
      <c r="MZ1490" s="167"/>
      <c r="NA1490" s="167"/>
      <c r="NB1490" s="167"/>
      <c r="NC1490" s="167"/>
      <c r="ND1490" s="167"/>
      <c r="NE1490" s="167"/>
      <c r="NF1490" s="167"/>
      <c r="NG1490" s="167"/>
      <c r="NH1490" s="167"/>
      <c r="NI1490" s="167"/>
      <c r="NJ1490" s="167"/>
      <c r="NK1490" s="167"/>
      <c r="NL1490" s="167"/>
      <c r="NM1490" s="167"/>
      <c r="NN1490" s="167"/>
      <c r="NO1490" s="167"/>
      <c r="NP1490" s="167"/>
      <c r="NQ1490" s="167"/>
      <c r="NR1490" s="167"/>
      <c r="NS1490" s="167"/>
      <c r="NT1490" s="167"/>
      <c r="NU1490" s="167"/>
      <c r="NV1490" s="167"/>
      <c r="NW1490" s="167"/>
      <c r="NX1490" s="167"/>
      <c r="NY1490" s="167"/>
      <c r="NZ1490" s="167"/>
      <c r="OA1490" s="167"/>
      <c r="OB1490" s="167"/>
      <c r="OC1490" s="167"/>
      <c r="OD1490" s="167"/>
      <c r="OE1490" s="167"/>
      <c r="OF1490" s="167"/>
      <c r="OG1490" s="167"/>
      <c r="OH1490" s="167"/>
      <c r="OI1490" s="167"/>
      <c r="OJ1490" s="167"/>
      <c r="OK1490" s="167"/>
      <c r="OL1490" s="167"/>
      <c r="OM1490" s="167"/>
      <c r="ON1490" s="167"/>
      <c r="OO1490" s="167"/>
      <c r="OP1490" s="167"/>
      <c r="OQ1490" s="167"/>
      <c r="OR1490" s="167"/>
      <c r="OS1490" s="167"/>
      <c r="OT1490" s="167"/>
      <c r="OU1490" s="167"/>
      <c r="OV1490" s="167"/>
      <c r="OW1490" s="167"/>
      <c r="OX1490" s="167"/>
      <c r="OY1490" s="167"/>
      <c r="OZ1490" s="167"/>
      <c r="PA1490" s="167"/>
      <c r="PB1490" s="167"/>
      <c r="PC1490" s="167"/>
      <c r="PD1490" s="167"/>
      <c r="PE1490" s="167"/>
      <c r="PF1490" s="167"/>
      <c r="PG1490" s="167"/>
      <c r="PH1490" s="167"/>
      <c r="PI1490" s="167"/>
      <c r="PJ1490" s="167"/>
      <c r="PK1490" s="167"/>
      <c r="PL1490" s="167"/>
      <c r="PM1490" s="167"/>
      <c r="PN1490" s="167"/>
      <c r="PO1490" s="167"/>
      <c r="PP1490" s="167"/>
      <c r="PQ1490" s="167"/>
      <c r="PR1490" s="167"/>
      <c r="PS1490" s="167"/>
      <c r="PT1490" s="167"/>
      <c r="PU1490" s="167"/>
      <c r="PV1490" s="167"/>
      <c r="PW1490" s="167"/>
      <c r="PX1490" s="167"/>
      <c r="PY1490" s="167"/>
      <c r="PZ1490" s="167"/>
      <c r="QA1490" s="167"/>
      <c r="QB1490" s="167"/>
      <c r="QC1490" s="167"/>
      <c r="QD1490" s="167"/>
      <c r="QE1490" s="167"/>
      <c r="QF1490" s="167"/>
      <c r="QG1490" s="167"/>
      <c r="QH1490" s="167"/>
      <c r="QI1490" s="167"/>
      <c r="QJ1490" s="167"/>
      <c r="QK1490" s="167"/>
      <c r="QL1490" s="167"/>
      <c r="QM1490" s="167"/>
      <c r="QN1490" s="167"/>
      <c r="QO1490" s="167"/>
      <c r="QP1490" s="167"/>
      <c r="QQ1490" s="167"/>
      <c r="QR1490" s="167"/>
      <c r="QS1490" s="167"/>
      <c r="QT1490" s="167"/>
      <c r="QU1490" s="167"/>
      <c r="QV1490" s="167"/>
      <c r="QW1490" s="167"/>
      <c r="QX1490" s="167"/>
      <c r="QY1490" s="167"/>
      <c r="QZ1490" s="167"/>
      <c r="RA1490" s="167"/>
      <c r="RB1490" s="167"/>
      <c r="RC1490" s="167"/>
      <c r="RD1490" s="167"/>
      <c r="RE1490" s="167"/>
      <c r="RF1490" s="167"/>
      <c r="RG1490" s="167"/>
      <c r="RH1490" s="167"/>
      <c r="RI1490" s="167"/>
      <c r="RJ1490" s="167"/>
      <c r="RK1490" s="167"/>
      <c r="RL1490" s="167"/>
      <c r="RM1490" s="167"/>
      <c r="RN1490" s="167"/>
      <c r="RO1490" s="167"/>
      <c r="RP1490" s="167"/>
      <c r="RQ1490" s="167"/>
      <c r="RR1490" s="167"/>
      <c r="RS1490" s="167"/>
      <c r="RT1490" s="167"/>
      <c r="RU1490" s="167"/>
      <c r="RV1490" s="167"/>
      <c r="RW1490" s="167"/>
      <c r="RX1490" s="167"/>
      <c r="RY1490" s="167"/>
      <c r="RZ1490" s="167"/>
      <c r="SA1490" s="167"/>
      <c r="SB1490" s="167"/>
      <c r="SC1490" s="167"/>
      <c r="SD1490" s="167"/>
      <c r="SE1490" s="167"/>
      <c r="SF1490" s="167"/>
      <c r="SG1490" s="167"/>
      <c r="SH1490" s="167"/>
      <c r="SI1490" s="167"/>
      <c r="SJ1490" s="167"/>
      <c r="SK1490" s="167"/>
      <c r="SL1490" s="167"/>
      <c r="SM1490" s="167"/>
      <c r="SN1490" s="167"/>
      <c r="SO1490" s="167"/>
      <c r="SP1490" s="167"/>
      <c r="SQ1490" s="167"/>
      <c r="SR1490" s="167"/>
      <c r="SS1490" s="167"/>
      <c r="ST1490" s="167"/>
      <c r="SU1490" s="167"/>
      <c r="SV1490" s="167"/>
      <c r="SW1490" s="167"/>
      <c r="SX1490" s="167"/>
      <c r="SY1490" s="167"/>
      <c r="SZ1490" s="167"/>
      <c r="TA1490" s="167"/>
      <c r="TB1490" s="167"/>
      <c r="TC1490" s="167"/>
      <c r="TD1490" s="167"/>
      <c r="TE1490" s="167"/>
      <c r="TF1490" s="167"/>
      <c r="TG1490" s="167"/>
      <c r="TH1490" s="167"/>
      <c r="TI1490" s="167"/>
      <c r="TJ1490" s="167"/>
      <c r="TK1490" s="167"/>
      <c r="TL1490" s="167"/>
      <c r="TM1490" s="167"/>
      <c r="TN1490" s="167"/>
      <c r="TO1490" s="167"/>
      <c r="TP1490" s="167"/>
      <c r="TQ1490" s="167"/>
      <c r="TR1490" s="167"/>
      <c r="TS1490" s="167"/>
      <c r="TT1490" s="167"/>
      <c r="TU1490" s="167"/>
      <c r="TV1490" s="167"/>
      <c r="TW1490" s="167"/>
      <c r="TX1490" s="167"/>
      <c r="TY1490" s="167"/>
      <c r="TZ1490" s="167"/>
      <c r="UA1490" s="167"/>
      <c r="UB1490" s="167"/>
      <c r="UC1490" s="167"/>
      <c r="UD1490" s="167"/>
      <c r="UE1490" s="167"/>
      <c r="UF1490" s="167"/>
      <c r="UG1490" s="167"/>
      <c r="UH1490" s="167"/>
      <c r="UI1490" s="167"/>
      <c r="UJ1490" s="167"/>
      <c r="UK1490" s="167"/>
      <c r="UL1490" s="167"/>
      <c r="UM1490" s="167"/>
      <c r="UN1490" s="167"/>
      <c r="UO1490" s="167"/>
      <c r="UP1490" s="167"/>
      <c r="UQ1490" s="167"/>
      <c r="UR1490" s="167"/>
      <c r="US1490" s="167"/>
      <c r="UT1490" s="167"/>
      <c r="UU1490" s="167"/>
      <c r="UV1490" s="167"/>
      <c r="UW1490" s="167"/>
      <c r="UX1490" s="167"/>
      <c r="UY1490" s="167"/>
      <c r="UZ1490" s="167"/>
      <c r="VA1490" s="167"/>
      <c r="VB1490" s="167"/>
      <c r="VC1490" s="167"/>
      <c r="VD1490" s="167"/>
      <c r="VE1490" s="167"/>
      <c r="VF1490" s="167"/>
      <c r="VG1490" s="167"/>
      <c r="VH1490" s="167"/>
      <c r="VI1490" s="167"/>
      <c r="VJ1490" s="167"/>
      <c r="VK1490" s="167"/>
      <c r="VL1490" s="167"/>
      <c r="VM1490" s="167"/>
      <c r="VN1490" s="167"/>
      <c r="VO1490" s="167"/>
      <c r="VP1490" s="167"/>
      <c r="VQ1490" s="167"/>
      <c r="VR1490" s="167"/>
      <c r="VS1490" s="167"/>
      <c r="VT1490" s="167"/>
      <c r="VU1490" s="167"/>
      <c r="VV1490" s="167"/>
      <c r="VW1490" s="167"/>
      <c r="VX1490" s="167"/>
      <c r="VY1490" s="167"/>
      <c r="VZ1490" s="167"/>
      <c r="WA1490" s="167"/>
      <c r="WB1490" s="167"/>
      <c r="WC1490" s="167"/>
      <c r="WD1490" s="167"/>
      <c r="WE1490" s="167"/>
      <c r="WF1490" s="167"/>
      <c r="WG1490" s="167"/>
      <c r="WH1490" s="167"/>
      <c r="WI1490" s="167"/>
      <c r="WJ1490" s="167"/>
      <c r="WK1490" s="167"/>
      <c r="WL1490" s="167"/>
      <c r="WM1490" s="167"/>
      <c r="WN1490" s="167"/>
      <c r="WO1490" s="167"/>
      <c r="WP1490" s="167"/>
      <c r="WQ1490" s="167"/>
      <c r="WR1490" s="167"/>
      <c r="WS1490" s="167"/>
      <c r="WT1490" s="167"/>
      <c r="WU1490" s="167"/>
      <c r="WV1490" s="167"/>
      <c r="WW1490" s="167"/>
      <c r="WX1490" s="167"/>
      <c r="WY1490" s="167"/>
      <c r="WZ1490" s="167"/>
      <c r="XA1490" s="167"/>
      <c r="XB1490" s="167"/>
      <c r="XC1490" s="167"/>
      <c r="XD1490" s="167"/>
      <c r="XE1490" s="167"/>
      <c r="XF1490" s="167"/>
      <c r="XG1490" s="167"/>
      <c r="XH1490" s="167"/>
      <c r="XI1490" s="167"/>
      <c r="XJ1490" s="167"/>
      <c r="XK1490" s="167"/>
      <c r="XL1490" s="167"/>
      <c r="XM1490" s="167"/>
      <c r="XN1490" s="167"/>
      <c r="XO1490" s="167"/>
      <c r="XP1490" s="167"/>
      <c r="XQ1490" s="167"/>
      <c r="XR1490" s="167"/>
      <c r="XS1490" s="167"/>
      <c r="XT1490" s="167"/>
      <c r="XU1490" s="167"/>
      <c r="XV1490" s="167"/>
      <c r="XW1490" s="167"/>
      <c r="XX1490" s="167"/>
      <c r="XY1490" s="167"/>
      <c r="XZ1490" s="167"/>
      <c r="YA1490" s="167"/>
      <c r="YB1490" s="167"/>
      <c r="YC1490" s="167"/>
      <c r="YD1490" s="167"/>
      <c r="YE1490" s="167"/>
      <c r="YF1490" s="167"/>
      <c r="YG1490" s="167"/>
      <c r="YH1490" s="167"/>
      <c r="YI1490" s="167"/>
      <c r="YJ1490" s="167"/>
      <c r="YK1490" s="167"/>
      <c r="YL1490" s="167"/>
      <c r="YM1490" s="167"/>
      <c r="YN1490" s="167"/>
      <c r="YO1490" s="167"/>
      <c r="YP1490" s="167"/>
      <c r="YQ1490" s="167"/>
      <c r="YR1490" s="167"/>
      <c r="YS1490" s="167"/>
      <c r="YT1490" s="167"/>
      <c r="YU1490" s="167"/>
      <c r="YV1490" s="167"/>
      <c r="YW1490" s="167"/>
      <c r="YX1490" s="167"/>
      <c r="YY1490" s="167"/>
      <c r="YZ1490" s="167"/>
      <c r="ZA1490" s="167"/>
      <c r="ZB1490" s="167"/>
      <c r="ZC1490" s="167"/>
      <c r="ZD1490" s="167"/>
      <c r="ZE1490" s="167"/>
      <c r="ZF1490" s="167"/>
      <c r="ZG1490" s="167"/>
      <c r="ZH1490" s="167"/>
      <c r="ZI1490" s="167"/>
      <c r="ZJ1490" s="167"/>
      <c r="ZK1490" s="167"/>
      <c r="ZL1490" s="167"/>
      <c r="ZM1490" s="167"/>
      <c r="ZN1490" s="167"/>
      <c r="ZO1490" s="167"/>
      <c r="ZP1490" s="167"/>
      <c r="ZQ1490" s="167"/>
      <c r="ZR1490" s="167"/>
      <c r="ZS1490" s="167"/>
      <c r="ZT1490" s="167"/>
      <c r="ZU1490" s="167"/>
      <c r="ZV1490" s="167"/>
      <c r="ZW1490" s="167"/>
      <c r="ZX1490" s="167"/>
      <c r="ZY1490" s="167"/>
      <c r="ZZ1490" s="167"/>
      <c r="AAA1490" s="167"/>
      <c r="AAB1490" s="167"/>
      <c r="AAC1490" s="167"/>
      <c r="AAD1490" s="167"/>
      <c r="AAE1490" s="167"/>
      <c r="AAF1490" s="167"/>
      <c r="AAG1490" s="167"/>
      <c r="AAH1490" s="167"/>
      <c r="AAI1490" s="167"/>
      <c r="AAJ1490" s="167"/>
      <c r="AAK1490" s="167"/>
      <c r="AAL1490" s="167"/>
      <c r="AAM1490" s="167"/>
      <c r="AAN1490" s="167"/>
      <c r="AAO1490" s="167"/>
      <c r="AAP1490" s="167"/>
      <c r="AAQ1490" s="167"/>
      <c r="AAR1490" s="167"/>
      <c r="AAS1490" s="167"/>
      <c r="AAT1490" s="167"/>
      <c r="AAU1490" s="167"/>
      <c r="AAV1490" s="167"/>
      <c r="AAW1490" s="167"/>
      <c r="AAX1490" s="167"/>
      <c r="AAY1490" s="167"/>
      <c r="AAZ1490" s="167"/>
      <c r="ABA1490" s="167"/>
      <c r="ABB1490" s="167"/>
      <c r="ABC1490" s="167"/>
      <c r="ABD1490" s="167"/>
      <c r="ABE1490" s="167"/>
      <c r="ABF1490" s="167"/>
      <c r="ABG1490" s="167"/>
      <c r="ABH1490" s="167"/>
      <c r="ABI1490" s="167"/>
      <c r="ABJ1490" s="167"/>
      <c r="ABK1490" s="167"/>
      <c r="ABL1490" s="167"/>
      <c r="ABM1490" s="167"/>
      <c r="ABN1490" s="167"/>
      <c r="ABO1490" s="167"/>
      <c r="ABP1490" s="167"/>
      <c r="ABQ1490" s="167"/>
      <c r="ABR1490" s="167"/>
      <c r="ABS1490" s="167"/>
      <c r="ABT1490" s="167"/>
      <c r="ABU1490" s="167"/>
      <c r="ABV1490" s="167"/>
      <c r="ABW1490" s="167"/>
      <c r="ABX1490" s="167"/>
      <c r="ABY1490" s="167"/>
      <c r="ABZ1490" s="167"/>
      <c r="ACA1490" s="167"/>
      <c r="ACB1490" s="167"/>
      <c r="ACC1490" s="167"/>
      <c r="ACD1490" s="167"/>
      <c r="ACE1490" s="167"/>
      <c r="ACF1490" s="167"/>
      <c r="ACG1490" s="167"/>
      <c r="ACH1490" s="167"/>
      <c r="ACI1490" s="167"/>
      <c r="ACJ1490" s="167"/>
      <c r="ACK1490" s="167"/>
      <c r="ACL1490" s="167"/>
      <c r="ACM1490" s="167"/>
      <c r="ACN1490" s="167"/>
      <c r="ACO1490" s="167"/>
      <c r="ACP1490" s="167"/>
      <c r="ACQ1490" s="167"/>
      <c r="ACR1490" s="167"/>
      <c r="ACS1490" s="167"/>
      <c r="ACT1490" s="167"/>
      <c r="ACU1490" s="167"/>
      <c r="ACV1490" s="167"/>
      <c r="ACW1490" s="167"/>
      <c r="ACX1490" s="167"/>
      <c r="ACY1490" s="167"/>
      <c r="ACZ1490" s="167"/>
      <c r="ADA1490" s="167"/>
      <c r="ADB1490" s="167"/>
      <c r="ADC1490" s="167"/>
      <c r="ADD1490" s="167"/>
      <c r="ADE1490" s="167"/>
      <c r="ADF1490" s="167"/>
      <c r="ADG1490" s="167"/>
      <c r="ADH1490" s="167"/>
      <c r="ADI1490" s="167"/>
      <c r="ADJ1490" s="167"/>
      <c r="ADK1490" s="167"/>
      <c r="ADL1490" s="167"/>
      <c r="ADM1490" s="167"/>
      <c r="ADN1490" s="167"/>
      <c r="ADO1490" s="167"/>
      <c r="ADP1490" s="167"/>
      <c r="ADQ1490" s="167"/>
      <c r="ADR1490" s="167"/>
      <c r="ADS1490" s="167"/>
      <c r="ADT1490" s="167"/>
      <c r="ADU1490" s="167"/>
      <c r="ADV1490" s="167"/>
      <c r="ADW1490" s="167"/>
      <c r="ADX1490" s="167"/>
      <c r="ADY1490" s="167"/>
      <c r="ADZ1490" s="167"/>
      <c r="AEA1490" s="167"/>
      <c r="AEB1490" s="167"/>
      <c r="AEC1490" s="167"/>
      <c r="AED1490" s="167"/>
      <c r="AEE1490" s="167"/>
      <c r="AEF1490" s="167"/>
      <c r="AEG1490" s="167"/>
      <c r="AEH1490" s="167"/>
      <c r="AEI1490" s="167"/>
      <c r="AEJ1490" s="167"/>
      <c r="AEK1490" s="167"/>
      <c r="AEL1490" s="167"/>
      <c r="AEM1490" s="167"/>
      <c r="AEN1490" s="167"/>
      <c r="AEO1490" s="167"/>
      <c r="AEP1490" s="167"/>
      <c r="AEQ1490" s="167"/>
      <c r="AER1490" s="167"/>
      <c r="AES1490" s="167"/>
      <c r="AET1490" s="167"/>
      <c r="AEU1490" s="167"/>
      <c r="AEV1490" s="167"/>
      <c r="AEW1490" s="167"/>
      <c r="AEX1490" s="167"/>
      <c r="AEY1490" s="167"/>
      <c r="AEZ1490" s="167"/>
      <c r="AFA1490" s="167"/>
      <c r="AFB1490" s="167"/>
      <c r="AFC1490" s="167"/>
      <c r="AFD1490" s="167"/>
      <c r="AFE1490" s="167"/>
      <c r="AFF1490" s="167"/>
      <c r="AFG1490" s="167"/>
      <c r="AFH1490" s="167"/>
      <c r="AFI1490" s="167"/>
      <c r="AFJ1490" s="167"/>
      <c r="AFK1490" s="167"/>
      <c r="AFL1490" s="167"/>
      <c r="AFM1490" s="167"/>
      <c r="AFN1490" s="167"/>
      <c r="AFO1490" s="167"/>
      <c r="AFP1490" s="167"/>
      <c r="AFQ1490" s="167"/>
      <c r="AFR1490" s="167"/>
      <c r="AFS1490" s="167"/>
      <c r="AFT1490" s="167"/>
      <c r="AFU1490" s="167"/>
      <c r="AFV1490" s="167"/>
      <c r="AFW1490" s="167"/>
      <c r="AFX1490" s="167"/>
      <c r="AFY1490" s="167"/>
      <c r="AFZ1490" s="167"/>
      <c r="AGA1490" s="167"/>
      <c r="AGB1490" s="167"/>
      <c r="AGC1490" s="167"/>
      <c r="AGD1490" s="167"/>
      <c r="AGE1490" s="167"/>
      <c r="AGF1490" s="167"/>
      <c r="AGG1490" s="167"/>
      <c r="AGH1490" s="167"/>
      <c r="AGI1490" s="167"/>
      <c r="AGJ1490" s="167"/>
      <c r="AGK1490" s="167"/>
      <c r="AGL1490" s="167"/>
      <c r="AGM1490" s="167"/>
      <c r="AGN1490" s="167"/>
      <c r="AGO1490" s="167"/>
      <c r="AGP1490" s="167"/>
      <c r="AGQ1490" s="167"/>
      <c r="AGR1490" s="167"/>
      <c r="AGS1490" s="167"/>
      <c r="AGT1490" s="167"/>
      <c r="AGU1490" s="167"/>
      <c r="AGV1490" s="167"/>
      <c r="AGW1490" s="167"/>
      <c r="AGX1490" s="167"/>
      <c r="AGY1490" s="167"/>
      <c r="AGZ1490" s="167"/>
      <c r="AHA1490" s="167"/>
      <c r="AHB1490" s="167"/>
      <c r="AHC1490" s="167"/>
      <c r="AHD1490" s="167"/>
      <c r="AHE1490" s="167"/>
      <c r="AHF1490" s="167"/>
      <c r="AHG1490" s="167"/>
      <c r="AHH1490" s="167"/>
      <c r="AHI1490" s="167"/>
      <c r="AHJ1490" s="167"/>
      <c r="AHK1490" s="167"/>
      <c r="AHL1490" s="167"/>
      <c r="AHM1490" s="167"/>
      <c r="AHN1490" s="167"/>
      <c r="AHO1490" s="167"/>
      <c r="AHP1490" s="167"/>
      <c r="AHQ1490" s="167"/>
      <c r="AHR1490" s="167"/>
      <c r="AHS1490" s="167"/>
      <c r="AHT1490" s="167"/>
      <c r="AHU1490" s="167"/>
      <c r="AHV1490" s="167"/>
      <c r="AHW1490" s="167"/>
      <c r="AHX1490" s="167"/>
      <c r="AHY1490" s="167"/>
      <c r="AHZ1490" s="167"/>
      <c r="AIA1490" s="167"/>
      <c r="AIB1490" s="167"/>
      <c r="AIC1490" s="167"/>
      <c r="AID1490" s="167"/>
      <c r="AIE1490" s="167"/>
      <c r="AIF1490" s="167"/>
      <c r="AIG1490" s="167"/>
      <c r="AIH1490" s="167"/>
      <c r="AII1490" s="167"/>
      <c r="AIJ1490" s="167"/>
      <c r="AIK1490" s="167"/>
      <c r="AIL1490" s="167"/>
      <c r="AIM1490" s="167"/>
      <c r="AIN1490" s="167"/>
      <c r="AIO1490" s="167"/>
      <c r="AIP1490" s="167"/>
      <c r="AIQ1490" s="167"/>
      <c r="AIR1490" s="167"/>
      <c r="AIS1490" s="167"/>
      <c r="AIT1490" s="167"/>
      <c r="AIU1490" s="167"/>
      <c r="AIV1490" s="167"/>
      <c r="AIW1490" s="167"/>
      <c r="AIX1490" s="167"/>
      <c r="AIY1490" s="167"/>
      <c r="AIZ1490" s="167"/>
      <c r="AJA1490" s="167"/>
      <c r="AJB1490" s="167"/>
      <c r="AJC1490" s="167"/>
      <c r="AJD1490" s="167"/>
      <c r="AJE1490" s="167"/>
      <c r="AJF1490" s="167"/>
      <c r="AJG1490" s="167"/>
      <c r="AJH1490" s="167"/>
      <c r="AJI1490" s="167"/>
      <c r="AJJ1490" s="167"/>
      <c r="AJK1490" s="167"/>
      <c r="AJL1490" s="153"/>
    </row>
    <row r="1491" spans="1:948" s="33" customFormat="1" ht="10.5" x14ac:dyDescent="0.15">
      <c r="A1491" s="169" t="s">
        <v>250</v>
      </c>
      <c r="B1491" s="191" t="s">
        <v>35</v>
      </c>
      <c r="C1491" s="191" t="s">
        <v>511</v>
      </c>
      <c r="D1491" s="191" t="s">
        <v>3820</v>
      </c>
      <c r="E1491" s="191" t="s">
        <v>3821</v>
      </c>
      <c r="F1491" s="191">
        <v>704</v>
      </c>
      <c r="G1491" s="301">
        <v>42975</v>
      </c>
      <c r="H1491" s="191" t="s">
        <v>93</v>
      </c>
      <c r="I1491" s="191" t="s">
        <v>3824</v>
      </c>
      <c r="J1491" s="191" t="s">
        <v>3825</v>
      </c>
      <c r="K1491" s="191"/>
      <c r="L1491" s="189">
        <v>24999.99</v>
      </c>
      <c r="M1491" s="168"/>
      <c r="N1491" s="168"/>
      <c r="O1491" s="168"/>
      <c r="P1491" s="168"/>
      <c r="Q1491" s="168"/>
      <c r="R1491" s="168"/>
      <c r="S1491" s="168"/>
      <c r="T1491" s="168"/>
      <c r="U1491" s="168"/>
      <c r="V1491" s="168"/>
      <c r="W1491" s="168"/>
      <c r="X1491" s="168"/>
      <c r="Y1491" s="168"/>
      <c r="Z1491" s="168"/>
      <c r="AA1491" s="168"/>
      <c r="AB1491" s="168"/>
      <c r="AC1491" s="168"/>
      <c r="AD1491" s="168"/>
      <c r="AE1491" s="168"/>
      <c r="AF1491" s="168"/>
      <c r="AG1491" s="168"/>
      <c r="AH1491" s="168"/>
      <c r="AI1491" s="168"/>
      <c r="AJ1491" s="168"/>
      <c r="AK1491" s="168"/>
      <c r="AL1491" s="168"/>
      <c r="AM1491" s="168"/>
      <c r="AN1491" s="168"/>
      <c r="AO1491" s="168"/>
      <c r="AP1491" s="168"/>
      <c r="AQ1491" s="168"/>
      <c r="AR1491" s="168"/>
      <c r="AS1491" s="168"/>
      <c r="AT1491" s="168"/>
      <c r="AU1491" s="168"/>
      <c r="AV1491" s="168"/>
      <c r="AW1491" s="168"/>
      <c r="AX1491" s="168"/>
      <c r="AY1491" s="168"/>
      <c r="AZ1491" s="168"/>
      <c r="BA1491" s="168"/>
      <c r="BB1491" s="168"/>
      <c r="BC1491" s="168"/>
      <c r="BD1491" s="168"/>
      <c r="BE1491" s="168"/>
      <c r="BF1491" s="168"/>
      <c r="BG1491" s="168"/>
      <c r="BH1491" s="168"/>
      <c r="BI1491" s="168"/>
      <c r="BJ1491" s="168"/>
      <c r="BK1491" s="168"/>
      <c r="BL1491" s="168"/>
      <c r="BM1491" s="168"/>
      <c r="BN1491" s="168"/>
      <c r="BO1491" s="168"/>
      <c r="BP1491" s="168"/>
      <c r="BQ1491" s="168"/>
      <c r="BR1491" s="168"/>
      <c r="BS1491" s="168"/>
      <c r="BT1491" s="168"/>
      <c r="BU1491" s="168"/>
      <c r="BV1491" s="168"/>
      <c r="BW1491" s="168"/>
      <c r="BX1491" s="168"/>
      <c r="BY1491" s="168"/>
      <c r="BZ1491" s="168"/>
      <c r="CA1491" s="168"/>
      <c r="CB1491" s="168"/>
      <c r="CC1491" s="168"/>
      <c r="CD1491" s="168"/>
      <c r="CE1491" s="168"/>
      <c r="CF1491" s="168"/>
      <c r="CG1491" s="168"/>
      <c r="CH1491" s="168"/>
      <c r="CI1491" s="168"/>
      <c r="CJ1491" s="168"/>
      <c r="CK1491" s="168"/>
      <c r="CL1491" s="168"/>
      <c r="CM1491" s="168"/>
      <c r="CN1491" s="168"/>
      <c r="CO1491" s="168"/>
      <c r="CP1491" s="168"/>
      <c r="CQ1491" s="168"/>
      <c r="CR1491" s="168"/>
      <c r="CS1491" s="168"/>
      <c r="CT1491" s="168"/>
      <c r="CU1491" s="168"/>
      <c r="CV1491" s="168"/>
      <c r="CW1491" s="168"/>
      <c r="CX1491" s="168"/>
      <c r="CY1491" s="168"/>
      <c r="CZ1491" s="168"/>
      <c r="DA1491" s="168"/>
      <c r="DB1491" s="168"/>
      <c r="DC1491" s="168"/>
      <c r="DD1491" s="168"/>
      <c r="DE1491" s="168"/>
      <c r="DF1491" s="168"/>
      <c r="DG1491" s="168"/>
      <c r="DH1491" s="168"/>
      <c r="DI1491" s="168"/>
      <c r="DJ1491" s="168"/>
      <c r="DK1491" s="168"/>
      <c r="DL1491" s="168"/>
      <c r="DM1491" s="168"/>
      <c r="DN1491" s="168"/>
      <c r="DO1491" s="168"/>
      <c r="DP1491" s="168"/>
      <c r="DQ1491" s="168"/>
      <c r="DR1491" s="168"/>
      <c r="DS1491" s="168"/>
      <c r="DT1491" s="168"/>
      <c r="DU1491" s="168"/>
      <c r="DV1491" s="168"/>
      <c r="DW1491" s="168"/>
      <c r="DX1491" s="168"/>
      <c r="DY1491" s="168"/>
      <c r="DZ1491" s="168"/>
      <c r="EA1491" s="168"/>
      <c r="EB1491" s="168"/>
      <c r="EC1491" s="168"/>
      <c r="ED1491" s="168"/>
      <c r="EE1491" s="168"/>
      <c r="EF1491" s="168"/>
      <c r="EG1491" s="168"/>
      <c r="EH1491" s="168"/>
      <c r="EI1491" s="168"/>
      <c r="EJ1491" s="168"/>
      <c r="EK1491" s="168"/>
      <c r="EL1491" s="168"/>
      <c r="EM1491" s="168"/>
      <c r="EN1491" s="168"/>
      <c r="EO1491" s="168"/>
      <c r="EP1491" s="168"/>
      <c r="EQ1491" s="168"/>
      <c r="ER1491" s="168"/>
      <c r="ES1491" s="168"/>
      <c r="ET1491" s="168"/>
      <c r="EU1491" s="168"/>
      <c r="EV1491" s="168"/>
      <c r="EW1491" s="168"/>
      <c r="EX1491" s="168"/>
      <c r="EY1491" s="168"/>
      <c r="EZ1491" s="168"/>
      <c r="FA1491" s="168"/>
      <c r="FB1491" s="168"/>
      <c r="FC1491" s="168"/>
      <c r="FD1491" s="168"/>
      <c r="FE1491" s="168"/>
      <c r="FF1491" s="168"/>
      <c r="FG1491" s="168"/>
      <c r="FH1491" s="168"/>
      <c r="FI1491" s="168"/>
      <c r="FJ1491" s="168"/>
      <c r="FK1491" s="168"/>
      <c r="FL1491" s="168"/>
      <c r="FM1491" s="168"/>
      <c r="FN1491" s="168"/>
      <c r="FO1491" s="168"/>
      <c r="FP1491" s="168"/>
      <c r="FQ1491" s="168"/>
      <c r="FR1491" s="168"/>
      <c r="FS1491" s="168"/>
      <c r="FT1491" s="168"/>
      <c r="FU1491" s="168"/>
      <c r="FV1491" s="168"/>
      <c r="FW1491" s="168"/>
      <c r="FX1491" s="168"/>
      <c r="FY1491" s="168"/>
      <c r="FZ1491" s="168"/>
      <c r="GA1491" s="168"/>
      <c r="GB1491" s="168"/>
      <c r="GC1491" s="168"/>
      <c r="GD1491" s="168"/>
      <c r="GE1491" s="168"/>
      <c r="GF1491" s="168"/>
      <c r="GG1491" s="168"/>
      <c r="GH1491" s="168"/>
      <c r="GI1491" s="168"/>
      <c r="GJ1491" s="168"/>
      <c r="GK1491" s="168"/>
      <c r="GL1491" s="168"/>
      <c r="GM1491" s="168"/>
      <c r="GN1491" s="168"/>
      <c r="GO1491" s="168"/>
      <c r="GP1491" s="168"/>
      <c r="GQ1491" s="168"/>
      <c r="GR1491" s="168"/>
      <c r="GS1491" s="168"/>
      <c r="GT1491" s="168"/>
      <c r="GU1491" s="168"/>
      <c r="GV1491" s="168"/>
      <c r="GW1491" s="168"/>
      <c r="GX1491" s="168"/>
      <c r="GY1491" s="168"/>
      <c r="GZ1491" s="168"/>
      <c r="HA1491" s="168"/>
      <c r="HB1491" s="168"/>
      <c r="HC1491" s="168"/>
      <c r="HD1491" s="168"/>
      <c r="HE1491" s="168"/>
      <c r="HF1491" s="168"/>
      <c r="HG1491" s="168"/>
      <c r="HH1491" s="168"/>
      <c r="HI1491" s="168"/>
      <c r="HJ1491" s="168"/>
      <c r="HK1491" s="168"/>
      <c r="HL1491" s="168"/>
      <c r="HM1491" s="168"/>
      <c r="HN1491" s="168"/>
      <c r="HO1491" s="168"/>
      <c r="HP1491" s="168"/>
      <c r="HQ1491" s="168"/>
      <c r="HR1491" s="168"/>
      <c r="HS1491" s="168"/>
      <c r="HT1491" s="168"/>
      <c r="HU1491" s="168"/>
      <c r="HV1491" s="168"/>
      <c r="HW1491" s="168"/>
      <c r="HX1491" s="168"/>
      <c r="HY1491" s="168"/>
      <c r="HZ1491" s="168"/>
      <c r="IA1491" s="168"/>
      <c r="IB1491" s="168"/>
      <c r="IC1491" s="168"/>
      <c r="ID1491" s="168"/>
      <c r="IE1491" s="168"/>
      <c r="IF1491" s="168"/>
      <c r="IG1491" s="168"/>
      <c r="IH1491" s="168"/>
      <c r="II1491" s="168"/>
      <c r="IJ1491" s="168"/>
      <c r="IK1491" s="168"/>
      <c r="IL1491" s="168"/>
      <c r="IM1491" s="168"/>
      <c r="IN1491" s="168"/>
      <c r="IO1491" s="168"/>
      <c r="IP1491" s="168"/>
      <c r="IQ1491" s="168"/>
      <c r="IR1491" s="168"/>
      <c r="IS1491" s="168"/>
      <c r="IT1491" s="168"/>
      <c r="IU1491" s="168"/>
      <c r="IV1491" s="168"/>
      <c r="IW1491" s="168"/>
      <c r="IX1491" s="168"/>
      <c r="IY1491" s="168"/>
      <c r="IZ1491" s="168"/>
      <c r="JA1491" s="168"/>
      <c r="JB1491" s="168"/>
      <c r="JC1491" s="168"/>
      <c r="JD1491" s="168"/>
      <c r="JE1491" s="168"/>
      <c r="JF1491" s="168"/>
      <c r="JG1491" s="168"/>
      <c r="JH1491" s="168"/>
      <c r="JI1491" s="168"/>
      <c r="JJ1491" s="168"/>
      <c r="JK1491" s="168"/>
      <c r="JL1491" s="168"/>
      <c r="JM1491" s="168"/>
      <c r="JN1491" s="168"/>
      <c r="JO1491" s="168"/>
      <c r="JP1491" s="168"/>
      <c r="JQ1491" s="168"/>
      <c r="JR1491" s="168"/>
      <c r="JS1491" s="168"/>
      <c r="JT1491" s="168"/>
      <c r="JU1491" s="168"/>
      <c r="JV1491" s="168"/>
      <c r="JW1491" s="168"/>
      <c r="JX1491" s="168"/>
      <c r="JY1491" s="168"/>
      <c r="JZ1491" s="168"/>
      <c r="KA1491" s="168"/>
      <c r="KB1491" s="168"/>
      <c r="KC1491" s="168"/>
      <c r="KD1491" s="168"/>
      <c r="KE1491" s="168"/>
      <c r="KF1491" s="168"/>
      <c r="KG1491" s="168"/>
      <c r="KH1491" s="168"/>
      <c r="KI1491" s="168"/>
      <c r="KJ1491" s="168"/>
      <c r="KK1491" s="168"/>
      <c r="KL1491" s="168"/>
      <c r="KM1491" s="168"/>
      <c r="KN1491" s="168"/>
      <c r="KO1491" s="168"/>
      <c r="KP1491" s="168"/>
      <c r="KQ1491" s="168"/>
      <c r="KR1491" s="168"/>
      <c r="KS1491" s="168"/>
      <c r="KT1491" s="168"/>
      <c r="KU1491" s="168"/>
      <c r="KV1491" s="168"/>
      <c r="KW1491" s="168"/>
      <c r="KX1491" s="168"/>
      <c r="KY1491" s="168"/>
      <c r="KZ1491" s="168"/>
      <c r="LA1491" s="168"/>
      <c r="LB1491" s="168"/>
      <c r="LC1491" s="168"/>
      <c r="LD1491" s="168"/>
      <c r="LE1491" s="168"/>
      <c r="LF1491" s="168"/>
      <c r="LG1491" s="168"/>
      <c r="LH1491" s="168"/>
      <c r="LI1491" s="168"/>
      <c r="LJ1491" s="168"/>
      <c r="LK1491" s="168"/>
      <c r="LL1491" s="168"/>
      <c r="LM1491" s="168"/>
      <c r="LN1491" s="168"/>
      <c r="LO1491" s="168"/>
      <c r="LP1491" s="168"/>
      <c r="LQ1491" s="168"/>
      <c r="LR1491" s="168"/>
      <c r="LS1491" s="168"/>
      <c r="LT1491" s="168"/>
      <c r="LU1491" s="168"/>
      <c r="LV1491" s="168"/>
      <c r="LW1491" s="168"/>
      <c r="LX1491" s="168"/>
      <c r="LY1491" s="168"/>
      <c r="LZ1491" s="168"/>
      <c r="MA1491" s="168"/>
      <c r="MB1491" s="168"/>
      <c r="MC1491" s="168"/>
      <c r="MD1491" s="168"/>
      <c r="ME1491" s="168"/>
      <c r="MF1491" s="168"/>
      <c r="MG1491" s="168"/>
      <c r="MH1491" s="168"/>
      <c r="MI1491" s="168"/>
      <c r="MJ1491" s="168"/>
      <c r="MK1491" s="168"/>
      <c r="ML1491" s="168"/>
      <c r="MM1491" s="168"/>
      <c r="MN1491" s="168"/>
      <c r="MO1491" s="168"/>
      <c r="MP1491" s="168"/>
      <c r="MQ1491" s="168"/>
      <c r="MR1491" s="168"/>
      <c r="MS1491" s="168"/>
      <c r="MT1491" s="168"/>
      <c r="MU1491" s="168"/>
      <c r="MV1491" s="168"/>
      <c r="MW1491" s="168"/>
      <c r="MX1491" s="168"/>
      <c r="MY1491" s="168"/>
      <c r="MZ1491" s="168"/>
      <c r="NA1491" s="168"/>
      <c r="NB1491" s="168"/>
      <c r="NC1491" s="168"/>
      <c r="ND1491" s="168"/>
      <c r="NE1491" s="168"/>
      <c r="NF1491" s="168"/>
      <c r="NG1491" s="168"/>
      <c r="NH1491" s="168"/>
      <c r="NI1491" s="168"/>
      <c r="NJ1491" s="168"/>
      <c r="NK1491" s="168"/>
      <c r="NL1491" s="168"/>
      <c r="NM1491" s="168"/>
      <c r="NN1491" s="168"/>
      <c r="NO1491" s="168"/>
      <c r="NP1491" s="168"/>
      <c r="NQ1491" s="168"/>
      <c r="NR1491" s="168"/>
      <c r="NS1491" s="168"/>
      <c r="NT1491" s="168"/>
      <c r="NU1491" s="168"/>
      <c r="NV1491" s="168"/>
      <c r="NW1491" s="168"/>
      <c r="NX1491" s="168"/>
      <c r="NY1491" s="168"/>
      <c r="NZ1491" s="168"/>
      <c r="OA1491" s="168"/>
      <c r="OB1491" s="168"/>
      <c r="OC1491" s="168"/>
      <c r="OD1491" s="168"/>
      <c r="OE1491" s="168"/>
      <c r="OF1491" s="168"/>
      <c r="OG1491" s="168"/>
      <c r="OH1491" s="168"/>
      <c r="OI1491" s="168"/>
      <c r="OJ1491" s="168"/>
      <c r="OK1491" s="168"/>
      <c r="OL1491" s="168"/>
      <c r="OM1491" s="168"/>
      <c r="ON1491" s="168"/>
      <c r="OO1491" s="168"/>
      <c r="OP1491" s="168"/>
      <c r="OQ1491" s="168"/>
      <c r="OR1491" s="168"/>
      <c r="OS1491" s="168"/>
      <c r="OT1491" s="168"/>
      <c r="OU1491" s="168"/>
      <c r="OV1491" s="168"/>
      <c r="OW1491" s="168"/>
      <c r="OX1491" s="168"/>
      <c r="OY1491" s="168"/>
      <c r="OZ1491" s="168"/>
      <c r="PA1491" s="168"/>
      <c r="PB1491" s="168"/>
      <c r="PC1491" s="168"/>
      <c r="PD1491" s="168"/>
      <c r="PE1491" s="168"/>
      <c r="PF1491" s="168"/>
      <c r="PG1491" s="168"/>
      <c r="PH1491" s="168"/>
      <c r="PI1491" s="168"/>
      <c r="PJ1491" s="168"/>
      <c r="PK1491" s="168"/>
      <c r="PL1491" s="168"/>
      <c r="PM1491" s="168"/>
      <c r="PN1491" s="168"/>
      <c r="PO1491" s="168"/>
      <c r="PP1491" s="168"/>
      <c r="PQ1491" s="168"/>
      <c r="PR1491" s="168"/>
      <c r="PS1491" s="168"/>
      <c r="PT1491" s="168"/>
      <c r="PU1491" s="168"/>
      <c r="PV1491" s="168"/>
      <c r="PW1491" s="168"/>
      <c r="PX1491" s="168"/>
      <c r="PY1491" s="168"/>
      <c r="PZ1491" s="168"/>
      <c r="QA1491" s="168"/>
      <c r="QB1491" s="168"/>
      <c r="QC1491" s="168"/>
      <c r="QD1491" s="168"/>
      <c r="QE1491" s="168"/>
      <c r="QF1491" s="168"/>
      <c r="QG1491" s="168"/>
      <c r="QH1491" s="168"/>
      <c r="QI1491" s="168"/>
      <c r="QJ1491" s="168"/>
      <c r="QK1491" s="168"/>
      <c r="QL1491" s="168"/>
      <c r="QM1491" s="168"/>
      <c r="QN1491" s="168"/>
      <c r="QO1491" s="168"/>
      <c r="QP1491" s="168"/>
      <c r="QQ1491" s="168"/>
      <c r="QR1491" s="168"/>
      <c r="QS1491" s="168"/>
      <c r="QT1491" s="168"/>
      <c r="QU1491" s="168"/>
      <c r="QV1491" s="168"/>
      <c r="QW1491" s="168"/>
      <c r="QX1491" s="168"/>
      <c r="QY1491" s="168"/>
      <c r="QZ1491" s="168"/>
      <c r="RA1491" s="168"/>
      <c r="RB1491" s="168"/>
      <c r="RC1491" s="168"/>
      <c r="RD1491" s="168"/>
      <c r="RE1491" s="168"/>
      <c r="RF1491" s="168"/>
      <c r="RG1491" s="168"/>
      <c r="RH1491" s="168"/>
      <c r="RI1491" s="168"/>
      <c r="RJ1491" s="168"/>
      <c r="RK1491" s="168"/>
      <c r="RL1491" s="168"/>
      <c r="RM1491" s="168"/>
      <c r="RN1491" s="168"/>
      <c r="RO1491" s="168"/>
      <c r="RP1491" s="168"/>
      <c r="RQ1491" s="168"/>
      <c r="RR1491" s="168"/>
      <c r="RS1491" s="168"/>
      <c r="RT1491" s="168"/>
      <c r="RU1491" s="168"/>
      <c r="RV1491" s="168"/>
      <c r="RW1491" s="168"/>
      <c r="RX1491" s="168"/>
      <c r="RY1491" s="168"/>
      <c r="RZ1491" s="168"/>
      <c r="SA1491" s="168"/>
      <c r="SB1491" s="168"/>
      <c r="SC1491" s="168"/>
      <c r="SD1491" s="168"/>
      <c r="SE1491" s="168"/>
      <c r="SF1491" s="168"/>
      <c r="SG1491" s="168"/>
      <c r="SH1491" s="168"/>
      <c r="SI1491" s="168"/>
      <c r="SJ1491" s="168"/>
      <c r="SK1491" s="168"/>
      <c r="SL1491" s="168"/>
      <c r="SM1491" s="168"/>
      <c r="SN1491" s="168"/>
      <c r="SO1491" s="168"/>
      <c r="SP1491" s="168"/>
      <c r="SQ1491" s="168"/>
      <c r="SR1491" s="168"/>
      <c r="SS1491" s="168"/>
      <c r="ST1491" s="168"/>
      <c r="SU1491" s="168"/>
      <c r="SV1491" s="168"/>
      <c r="SW1491" s="168"/>
      <c r="SX1491" s="168"/>
      <c r="SY1491" s="168"/>
      <c r="SZ1491" s="168"/>
      <c r="TA1491" s="168"/>
      <c r="TB1491" s="168"/>
      <c r="TC1491" s="168"/>
      <c r="TD1491" s="168"/>
      <c r="TE1491" s="168"/>
      <c r="TF1491" s="168"/>
      <c r="TG1491" s="168"/>
      <c r="TH1491" s="168"/>
      <c r="TI1491" s="168"/>
      <c r="TJ1491" s="168"/>
      <c r="TK1491" s="168"/>
      <c r="TL1491" s="168"/>
      <c r="TM1491" s="168"/>
      <c r="TN1491" s="168"/>
      <c r="TO1491" s="168"/>
      <c r="TP1491" s="168"/>
      <c r="TQ1491" s="168"/>
      <c r="TR1491" s="168"/>
      <c r="TS1491" s="168"/>
      <c r="TT1491" s="168"/>
      <c r="TU1491" s="168"/>
      <c r="TV1491" s="168"/>
      <c r="TW1491" s="168"/>
      <c r="TX1491" s="168"/>
      <c r="TY1491" s="168"/>
      <c r="TZ1491" s="168"/>
      <c r="UA1491" s="168"/>
      <c r="UB1491" s="168"/>
      <c r="UC1491" s="168"/>
      <c r="UD1491" s="168"/>
      <c r="UE1491" s="168"/>
      <c r="UF1491" s="168"/>
      <c r="UG1491" s="168"/>
      <c r="UH1491" s="168"/>
      <c r="UI1491" s="168"/>
      <c r="UJ1491" s="168"/>
      <c r="UK1491" s="168"/>
      <c r="UL1491" s="168"/>
      <c r="UM1491" s="168"/>
      <c r="UN1491" s="168"/>
      <c r="UO1491" s="168"/>
      <c r="UP1491" s="168"/>
      <c r="UQ1491" s="168"/>
      <c r="UR1491" s="168"/>
      <c r="US1491" s="168"/>
      <c r="UT1491" s="168"/>
      <c r="UU1491" s="168"/>
      <c r="UV1491" s="168"/>
      <c r="UW1491" s="168"/>
      <c r="UX1491" s="168"/>
      <c r="UY1491" s="168"/>
      <c r="UZ1491" s="168"/>
      <c r="VA1491" s="168"/>
      <c r="VB1491" s="168"/>
      <c r="VC1491" s="168"/>
      <c r="VD1491" s="168"/>
      <c r="VE1491" s="168"/>
      <c r="VF1491" s="168"/>
      <c r="VG1491" s="168"/>
      <c r="VH1491" s="168"/>
      <c r="VI1491" s="168"/>
      <c r="VJ1491" s="168"/>
      <c r="VK1491" s="168"/>
      <c r="VL1491" s="168"/>
      <c r="VM1491" s="168"/>
      <c r="VN1491" s="168"/>
      <c r="VO1491" s="168"/>
      <c r="VP1491" s="168"/>
      <c r="VQ1491" s="168"/>
      <c r="VR1491" s="168"/>
      <c r="VS1491" s="168"/>
      <c r="VT1491" s="168"/>
      <c r="VU1491" s="168"/>
      <c r="VV1491" s="168"/>
      <c r="VW1491" s="168"/>
      <c r="VX1491" s="168"/>
      <c r="VY1491" s="168"/>
      <c r="VZ1491" s="168"/>
      <c r="WA1491" s="168"/>
      <c r="WB1491" s="168"/>
      <c r="WC1491" s="168"/>
      <c r="WD1491" s="168"/>
      <c r="WE1491" s="168"/>
      <c r="WF1491" s="168"/>
      <c r="WG1491" s="168"/>
      <c r="WH1491" s="168"/>
      <c r="WI1491" s="168"/>
      <c r="WJ1491" s="168"/>
      <c r="WK1491" s="168"/>
      <c r="WL1491" s="168"/>
      <c r="WM1491" s="168"/>
      <c r="WN1491" s="168"/>
      <c r="WO1491" s="168"/>
      <c r="WP1491" s="168"/>
      <c r="WQ1491" s="168"/>
      <c r="WR1491" s="168"/>
      <c r="WS1491" s="168"/>
      <c r="WT1491" s="168"/>
      <c r="WU1491" s="168"/>
      <c r="WV1491" s="168"/>
      <c r="WW1491" s="168"/>
      <c r="WX1491" s="168"/>
      <c r="WY1491" s="168"/>
      <c r="WZ1491" s="168"/>
      <c r="XA1491" s="168"/>
      <c r="XB1491" s="168"/>
      <c r="XC1491" s="168"/>
      <c r="XD1491" s="168"/>
      <c r="XE1491" s="168"/>
      <c r="XF1491" s="168"/>
      <c r="XG1491" s="168"/>
      <c r="XH1491" s="168"/>
      <c r="XI1491" s="168"/>
      <c r="XJ1491" s="168"/>
      <c r="XK1491" s="168"/>
      <c r="XL1491" s="168"/>
      <c r="XM1491" s="168"/>
      <c r="XN1491" s="168"/>
      <c r="XO1491" s="168"/>
      <c r="XP1491" s="168"/>
      <c r="XQ1491" s="168"/>
      <c r="XR1491" s="168"/>
      <c r="XS1491" s="168"/>
      <c r="XT1491" s="168"/>
      <c r="XU1491" s="168"/>
      <c r="XV1491" s="168"/>
      <c r="XW1491" s="168"/>
      <c r="XX1491" s="168"/>
      <c r="XY1491" s="168"/>
      <c r="XZ1491" s="168"/>
      <c r="YA1491" s="168"/>
      <c r="YB1491" s="168"/>
      <c r="YC1491" s="168"/>
      <c r="YD1491" s="168"/>
      <c r="YE1491" s="168"/>
      <c r="YF1491" s="168"/>
      <c r="YG1491" s="168"/>
      <c r="YH1491" s="168"/>
      <c r="YI1491" s="168"/>
      <c r="YJ1491" s="168"/>
      <c r="YK1491" s="168"/>
      <c r="YL1491" s="168"/>
      <c r="YM1491" s="168"/>
      <c r="YN1491" s="168"/>
      <c r="YO1491" s="168"/>
      <c r="YP1491" s="168"/>
      <c r="YQ1491" s="168"/>
      <c r="YR1491" s="168"/>
      <c r="YS1491" s="168"/>
      <c r="YT1491" s="168"/>
      <c r="YU1491" s="168"/>
      <c r="YV1491" s="168"/>
      <c r="YW1491" s="168"/>
      <c r="YX1491" s="168"/>
      <c r="YY1491" s="168"/>
      <c r="YZ1491" s="168"/>
      <c r="ZA1491" s="168"/>
      <c r="ZB1491" s="168"/>
      <c r="ZC1491" s="168"/>
      <c r="ZD1491" s="168"/>
      <c r="ZE1491" s="168"/>
      <c r="ZF1491" s="168"/>
      <c r="ZG1491" s="168"/>
      <c r="ZH1491" s="168"/>
      <c r="ZI1491" s="168"/>
      <c r="ZJ1491" s="168"/>
      <c r="ZK1491" s="168"/>
      <c r="ZL1491" s="168"/>
      <c r="ZM1491" s="168"/>
      <c r="ZN1491" s="168"/>
      <c r="ZO1491" s="168"/>
      <c r="ZP1491" s="168"/>
      <c r="ZQ1491" s="168"/>
      <c r="ZR1491" s="168"/>
      <c r="ZS1491" s="168"/>
      <c r="ZT1491" s="168"/>
      <c r="ZU1491" s="168"/>
      <c r="ZV1491" s="168"/>
      <c r="ZW1491" s="168"/>
      <c r="ZX1491" s="168"/>
      <c r="ZY1491" s="168"/>
      <c r="ZZ1491" s="168"/>
      <c r="AAA1491" s="168"/>
      <c r="AAB1491" s="168"/>
      <c r="AAC1491" s="168"/>
      <c r="AAD1491" s="168"/>
      <c r="AAE1491" s="168"/>
      <c r="AAF1491" s="168"/>
      <c r="AAG1491" s="168"/>
      <c r="AAH1491" s="168"/>
      <c r="AAI1491" s="168"/>
      <c r="AAJ1491" s="168"/>
      <c r="AAK1491" s="168"/>
      <c r="AAL1491" s="168"/>
      <c r="AAM1491" s="168"/>
      <c r="AAN1491" s="168"/>
      <c r="AAO1491" s="168"/>
      <c r="AAP1491" s="168"/>
      <c r="AAQ1491" s="168"/>
      <c r="AAR1491" s="168"/>
      <c r="AAS1491" s="168"/>
      <c r="AAT1491" s="168"/>
      <c r="AAU1491" s="168"/>
      <c r="AAV1491" s="168"/>
      <c r="AAW1491" s="168"/>
      <c r="AAX1491" s="168"/>
      <c r="AAY1491" s="168"/>
      <c r="AAZ1491" s="168"/>
      <c r="ABA1491" s="168"/>
      <c r="ABB1491" s="168"/>
      <c r="ABC1491" s="168"/>
      <c r="ABD1491" s="168"/>
      <c r="ABE1491" s="168"/>
      <c r="ABF1491" s="168"/>
      <c r="ABG1491" s="168"/>
      <c r="ABH1491" s="168"/>
      <c r="ABI1491" s="168"/>
      <c r="ABJ1491" s="168"/>
      <c r="ABK1491" s="168"/>
      <c r="ABL1491" s="168"/>
      <c r="ABM1491" s="168"/>
      <c r="ABN1491" s="168"/>
      <c r="ABO1491" s="168"/>
      <c r="ABP1491" s="168"/>
      <c r="ABQ1491" s="168"/>
      <c r="ABR1491" s="168"/>
      <c r="ABS1491" s="168"/>
      <c r="ABT1491" s="168"/>
      <c r="ABU1491" s="168"/>
      <c r="ABV1491" s="168"/>
      <c r="ABW1491" s="168"/>
      <c r="ABX1491" s="168"/>
      <c r="ABY1491" s="168"/>
      <c r="ABZ1491" s="168"/>
      <c r="ACA1491" s="168"/>
      <c r="ACB1491" s="168"/>
      <c r="ACC1491" s="168"/>
      <c r="ACD1491" s="168"/>
      <c r="ACE1491" s="168"/>
      <c r="ACF1491" s="168"/>
      <c r="ACG1491" s="168"/>
      <c r="ACH1491" s="168"/>
      <c r="ACI1491" s="168"/>
      <c r="ACJ1491" s="168"/>
      <c r="ACK1491" s="168"/>
      <c r="ACL1491" s="168"/>
      <c r="ACM1491" s="168"/>
      <c r="ACN1491" s="168"/>
      <c r="ACO1491" s="168"/>
      <c r="ACP1491" s="168"/>
      <c r="ACQ1491" s="168"/>
      <c r="ACR1491" s="168"/>
      <c r="ACS1491" s="168"/>
      <c r="ACT1491" s="168"/>
      <c r="ACU1491" s="168"/>
      <c r="ACV1491" s="168"/>
      <c r="ACW1491" s="168"/>
      <c r="ACX1491" s="168"/>
      <c r="ACY1491" s="168"/>
      <c r="ACZ1491" s="168"/>
      <c r="ADA1491" s="168"/>
      <c r="ADB1491" s="168"/>
      <c r="ADC1491" s="168"/>
      <c r="ADD1491" s="168"/>
      <c r="ADE1491" s="168"/>
      <c r="ADF1491" s="168"/>
      <c r="ADG1491" s="168"/>
      <c r="ADH1491" s="168"/>
      <c r="ADI1491" s="168"/>
      <c r="ADJ1491" s="168"/>
      <c r="ADK1491" s="168"/>
      <c r="ADL1491" s="168"/>
      <c r="ADM1491" s="168"/>
      <c r="ADN1491" s="168"/>
      <c r="ADO1491" s="168"/>
      <c r="ADP1491" s="168"/>
      <c r="ADQ1491" s="168"/>
      <c r="ADR1491" s="168"/>
      <c r="ADS1491" s="168"/>
      <c r="ADT1491" s="168"/>
      <c r="ADU1491" s="168"/>
      <c r="ADV1491" s="168"/>
      <c r="ADW1491" s="168"/>
      <c r="ADX1491" s="168"/>
      <c r="ADY1491" s="168"/>
      <c r="ADZ1491" s="168"/>
      <c r="AEA1491" s="168"/>
      <c r="AEB1491" s="168"/>
      <c r="AEC1491" s="168"/>
      <c r="AED1491" s="168"/>
      <c r="AEE1491" s="168"/>
      <c r="AEF1491" s="168"/>
      <c r="AEG1491" s="168"/>
      <c r="AEH1491" s="168"/>
      <c r="AEI1491" s="168"/>
      <c r="AEJ1491" s="168"/>
      <c r="AEK1491" s="168"/>
      <c r="AEL1491" s="168"/>
      <c r="AEM1491" s="168"/>
      <c r="AEN1491" s="168"/>
      <c r="AEO1491" s="168"/>
      <c r="AEP1491" s="168"/>
      <c r="AEQ1491" s="168"/>
      <c r="AER1491" s="168"/>
      <c r="AES1491" s="168"/>
      <c r="AET1491" s="168"/>
      <c r="AEU1491" s="168"/>
      <c r="AEV1491" s="168"/>
      <c r="AEW1491" s="168"/>
      <c r="AEX1491" s="168"/>
      <c r="AEY1491" s="168"/>
      <c r="AEZ1491" s="168"/>
      <c r="AFA1491" s="168"/>
      <c r="AFB1491" s="168"/>
      <c r="AFC1491" s="168"/>
      <c r="AFD1491" s="168"/>
      <c r="AFE1491" s="168"/>
      <c r="AFF1491" s="168"/>
      <c r="AFG1491" s="168"/>
      <c r="AFH1491" s="168"/>
      <c r="AFI1491" s="168"/>
      <c r="AFJ1491" s="168"/>
      <c r="AFK1491" s="168"/>
      <c r="AFL1491" s="168"/>
      <c r="AFM1491" s="168"/>
      <c r="AFN1491" s="168"/>
      <c r="AFO1491" s="168"/>
      <c r="AFP1491" s="168"/>
      <c r="AFQ1491" s="168"/>
      <c r="AFR1491" s="168"/>
      <c r="AFS1491" s="168"/>
      <c r="AFT1491" s="168"/>
      <c r="AFU1491" s="168"/>
      <c r="AFV1491" s="168"/>
      <c r="AFW1491" s="168"/>
      <c r="AFX1491" s="168"/>
      <c r="AFY1491" s="168"/>
      <c r="AFZ1491" s="168"/>
      <c r="AGA1491" s="168"/>
      <c r="AGB1491" s="168"/>
      <c r="AGC1491" s="168"/>
      <c r="AGD1491" s="168"/>
      <c r="AGE1491" s="168"/>
      <c r="AGF1491" s="168"/>
      <c r="AGG1491" s="168"/>
      <c r="AGH1491" s="168"/>
      <c r="AGI1491" s="168"/>
      <c r="AGJ1491" s="168"/>
      <c r="AGK1491" s="168"/>
      <c r="AGL1491" s="168"/>
      <c r="AGM1491" s="168"/>
      <c r="AGN1491" s="168"/>
      <c r="AGO1491" s="168"/>
      <c r="AGP1491" s="168"/>
      <c r="AGQ1491" s="168"/>
      <c r="AGR1491" s="168"/>
      <c r="AGS1491" s="168"/>
      <c r="AGT1491" s="168"/>
      <c r="AGU1491" s="168"/>
      <c r="AGV1491" s="168"/>
      <c r="AGW1491" s="168"/>
      <c r="AGX1491" s="168"/>
      <c r="AGY1491" s="168"/>
      <c r="AGZ1491" s="168"/>
      <c r="AHA1491" s="168"/>
      <c r="AHB1491" s="168"/>
      <c r="AHC1491" s="168"/>
      <c r="AHD1491" s="168"/>
      <c r="AHE1491" s="168"/>
      <c r="AHF1491" s="168"/>
      <c r="AHG1491" s="168"/>
      <c r="AHH1491" s="168"/>
      <c r="AHI1491" s="168"/>
      <c r="AHJ1491" s="168"/>
      <c r="AHK1491" s="168"/>
      <c r="AHL1491" s="168"/>
      <c r="AHM1491" s="168"/>
      <c r="AHN1491" s="168"/>
      <c r="AHO1491" s="168"/>
      <c r="AHP1491" s="168"/>
      <c r="AHQ1491" s="168"/>
      <c r="AHR1491" s="168"/>
      <c r="AHS1491" s="168"/>
      <c r="AHT1491" s="168"/>
      <c r="AHU1491" s="168"/>
      <c r="AHV1491" s="168"/>
      <c r="AHW1491" s="168"/>
      <c r="AHX1491" s="168"/>
      <c r="AHY1491" s="168"/>
      <c r="AHZ1491" s="168"/>
      <c r="AIA1491" s="168"/>
      <c r="AIB1491" s="168"/>
      <c r="AIC1491" s="168"/>
      <c r="AID1491" s="168"/>
      <c r="AIE1491" s="168"/>
      <c r="AIF1491" s="168"/>
      <c r="AIG1491" s="168"/>
      <c r="AIH1491" s="168"/>
      <c r="AII1491" s="168"/>
      <c r="AIJ1491" s="168"/>
      <c r="AIK1491" s="168"/>
      <c r="AIL1491" s="168"/>
      <c r="AIM1491" s="168"/>
      <c r="AIN1491" s="168"/>
      <c r="AIO1491" s="168"/>
      <c r="AIP1491" s="168"/>
      <c r="AIQ1491" s="168"/>
      <c r="AIR1491" s="168"/>
      <c r="AIS1491" s="168"/>
      <c r="AIT1491" s="168"/>
      <c r="AIU1491" s="168"/>
      <c r="AIV1491" s="168"/>
      <c r="AIW1491" s="168"/>
      <c r="AIX1491" s="168"/>
      <c r="AIY1491" s="168"/>
      <c r="AIZ1491" s="168"/>
      <c r="AJA1491" s="168"/>
      <c r="AJB1491" s="168"/>
      <c r="AJC1491" s="168"/>
      <c r="AJD1491" s="168"/>
      <c r="AJE1491" s="168"/>
      <c r="AJF1491" s="168"/>
      <c r="AJG1491" s="168"/>
      <c r="AJH1491" s="168"/>
      <c r="AJI1491" s="168"/>
      <c r="AJJ1491" s="168"/>
      <c r="AJK1491" s="168"/>
    </row>
    <row r="1492" spans="1:948" s="33" customFormat="1" ht="10.5" x14ac:dyDescent="0.15">
      <c r="A1492" s="169" t="s">
        <v>250</v>
      </c>
      <c r="B1492" s="191" t="s">
        <v>35</v>
      </c>
      <c r="C1492" s="191" t="s">
        <v>511</v>
      </c>
      <c r="D1492" s="191" t="s">
        <v>3826</v>
      </c>
      <c r="E1492" s="191" t="s">
        <v>3821</v>
      </c>
      <c r="F1492" s="191">
        <v>704</v>
      </c>
      <c r="G1492" s="301">
        <v>42975</v>
      </c>
      <c r="H1492" s="191" t="s">
        <v>93</v>
      </c>
      <c r="I1492" s="191" t="s">
        <v>3827</v>
      </c>
      <c r="J1492" s="191"/>
      <c r="K1492" s="191"/>
      <c r="L1492" s="189">
        <v>24999.99</v>
      </c>
      <c r="M1492" s="168"/>
      <c r="N1492" s="168"/>
      <c r="O1492" s="168"/>
      <c r="P1492" s="168"/>
      <c r="Q1492" s="168"/>
      <c r="R1492" s="168"/>
      <c r="S1492" s="168"/>
      <c r="T1492" s="168"/>
      <c r="U1492" s="168"/>
      <c r="V1492" s="168"/>
      <c r="W1492" s="168"/>
      <c r="X1492" s="168"/>
      <c r="Y1492" s="168"/>
      <c r="Z1492" s="168"/>
      <c r="AA1492" s="168"/>
      <c r="AB1492" s="168"/>
      <c r="AC1492" s="168"/>
      <c r="AD1492" s="168"/>
      <c r="AE1492" s="168"/>
      <c r="AF1492" s="168"/>
      <c r="AG1492" s="168"/>
      <c r="AH1492" s="168"/>
      <c r="AI1492" s="168"/>
      <c r="AJ1492" s="168"/>
      <c r="AK1492" s="168"/>
      <c r="AL1492" s="168"/>
      <c r="AM1492" s="168"/>
      <c r="AN1492" s="168"/>
      <c r="AO1492" s="168"/>
      <c r="AP1492" s="168"/>
      <c r="AQ1492" s="168"/>
      <c r="AR1492" s="168"/>
      <c r="AS1492" s="168"/>
      <c r="AT1492" s="168"/>
      <c r="AU1492" s="168"/>
      <c r="AV1492" s="168"/>
      <c r="AW1492" s="168"/>
      <c r="AX1492" s="168"/>
      <c r="AY1492" s="168"/>
      <c r="AZ1492" s="168"/>
      <c r="BA1492" s="168"/>
      <c r="BB1492" s="168"/>
      <c r="BC1492" s="168"/>
      <c r="BD1492" s="168"/>
      <c r="BE1492" s="168"/>
      <c r="BF1492" s="168"/>
      <c r="BG1492" s="168"/>
      <c r="BH1492" s="168"/>
      <c r="BI1492" s="168"/>
      <c r="BJ1492" s="168"/>
      <c r="BK1492" s="168"/>
      <c r="BL1492" s="168"/>
      <c r="BM1492" s="168"/>
      <c r="BN1492" s="168"/>
      <c r="BO1492" s="168"/>
      <c r="BP1492" s="168"/>
      <c r="BQ1492" s="168"/>
      <c r="BR1492" s="168"/>
      <c r="BS1492" s="168"/>
      <c r="BT1492" s="168"/>
      <c r="BU1492" s="168"/>
      <c r="BV1492" s="168"/>
      <c r="BW1492" s="168"/>
      <c r="BX1492" s="168"/>
      <c r="BY1492" s="168"/>
      <c r="BZ1492" s="168"/>
      <c r="CA1492" s="168"/>
      <c r="CB1492" s="168"/>
      <c r="CC1492" s="168"/>
      <c r="CD1492" s="168"/>
      <c r="CE1492" s="168"/>
      <c r="CF1492" s="168"/>
      <c r="CG1492" s="168"/>
      <c r="CH1492" s="168"/>
      <c r="CI1492" s="168"/>
      <c r="CJ1492" s="168"/>
      <c r="CK1492" s="168"/>
      <c r="CL1492" s="168"/>
      <c r="CM1492" s="168"/>
      <c r="CN1492" s="168"/>
      <c r="CO1492" s="168"/>
      <c r="CP1492" s="168"/>
      <c r="CQ1492" s="168"/>
      <c r="CR1492" s="168"/>
      <c r="CS1492" s="168"/>
      <c r="CT1492" s="168"/>
      <c r="CU1492" s="168"/>
      <c r="CV1492" s="168"/>
      <c r="CW1492" s="168"/>
      <c r="CX1492" s="168"/>
      <c r="CY1492" s="168"/>
      <c r="CZ1492" s="168"/>
      <c r="DA1492" s="168"/>
      <c r="DB1492" s="168"/>
      <c r="DC1492" s="168"/>
      <c r="DD1492" s="168"/>
      <c r="DE1492" s="168"/>
      <c r="DF1492" s="168"/>
      <c r="DG1492" s="168"/>
      <c r="DH1492" s="168"/>
      <c r="DI1492" s="168"/>
      <c r="DJ1492" s="168"/>
      <c r="DK1492" s="168"/>
      <c r="DL1492" s="168"/>
      <c r="DM1492" s="168"/>
      <c r="DN1492" s="168"/>
      <c r="DO1492" s="168"/>
      <c r="DP1492" s="168"/>
      <c r="DQ1492" s="168"/>
      <c r="DR1492" s="168"/>
      <c r="DS1492" s="168"/>
      <c r="DT1492" s="168"/>
      <c r="DU1492" s="168"/>
      <c r="DV1492" s="168"/>
      <c r="DW1492" s="168"/>
      <c r="DX1492" s="168"/>
      <c r="DY1492" s="168"/>
      <c r="DZ1492" s="168"/>
      <c r="EA1492" s="168"/>
      <c r="EB1492" s="168"/>
      <c r="EC1492" s="168"/>
      <c r="ED1492" s="168"/>
      <c r="EE1492" s="168"/>
      <c r="EF1492" s="168"/>
      <c r="EG1492" s="168"/>
      <c r="EH1492" s="168"/>
      <c r="EI1492" s="168"/>
      <c r="EJ1492" s="168"/>
      <c r="EK1492" s="168"/>
      <c r="EL1492" s="168"/>
      <c r="EM1492" s="168"/>
      <c r="EN1492" s="168"/>
      <c r="EO1492" s="168"/>
      <c r="EP1492" s="168"/>
      <c r="EQ1492" s="168"/>
      <c r="ER1492" s="168"/>
      <c r="ES1492" s="168"/>
      <c r="ET1492" s="168"/>
      <c r="EU1492" s="168"/>
      <c r="EV1492" s="168"/>
      <c r="EW1492" s="168"/>
      <c r="EX1492" s="168"/>
      <c r="EY1492" s="168"/>
      <c r="EZ1492" s="168"/>
      <c r="FA1492" s="168"/>
      <c r="FB1492" s="168"/>
      <c r="FC1492" s="168"/>
      <c r="FD1492" s="168"/>
      <c r="FE1492" s="168"/>
      <c r="FF1492" s="168"/>
      <c r="FG1492" s="168"/>
      <c r="FH1492" s="168"/>
      <c r="FI1492" s="168"/>
      <c r="FJ1492" s="168"/>
      <c r="FK1492" s="168"/>
      <c r="FL1492" s="168"/>
      <c r="FM1492" s="168"/>
      <c r="FN1492" s="168"/>
      <c r="FO1492" s="168"/>
      <c r="FP1492" s="168"/>
      <c r="FQ1492" s="168"/>
      <c r="FR1492" s="168"/>
      <c r="FS1492" s="168"/>
      <c r="FT1492" s="168"/>
      <c r="FU1492" s="168"/>
      <c r="FV1492" s="168"/>
      <c r="FW1492" s="168"/>
      <c r="FX1492" s="168"/>
      <c r="FY1492" s="168"/>
      <c r="FZ1492" s="168"/>
      <c r="GA1492" s="168"/>
      <c r="GB1492" s="168"/>
      <c r="GC1492" s="168"/>
      <c r="GD1492" s="168"/>
      <c r="GE1492" s="168"/>
      <c r="GF1492" s="168"/>
      <c r="GG1492" s="168"/>
      <c r="GH1492" s="168"/>
      <c r="GI1492" s="168"/>
      <c r="GJ1492" s="168"/>
      <c r="GK1492" s="168"/>
      <c r="GL1492" s="168"/>
      <c r="GM1492" s="168"/>
      <c r="GN1492" s="168"/>
      <c r="GO1492" s="168"/>
      <c r="GP1492" s="168"/>
      <c r="GQ1492" s="168"/>
      <c r="GR1492" s="168"/>
      <c r="GS1492" s="168"/>
      <c r="GT1492" s="168"/>
      <c r="GU1492" s="168"/>
      <c r="GV1492" s="168"/>
      <c r="GW1492" s="168"/>
      <c r="GX1492" s="168"/>
      <c r="GY1492" s="168"/>
      <c r="GZ1492" s="168"/>
      <c r="HA1492" s="168"/>
      <c r="HB1492" s="168"/>
      <c r="HC1492" s="168"/>
      <c r="HD1492" s="168"/>
      <c r="HE1492" s="168"/>
      <c r="HF1492" s="168"/>
      <c r="HG1492" s="168"/>
      <c r="HH1492" s="168"/>
      <c r="HI1492" s="168"/>
      <c r="HJ1492" s="168"/>
      <c r="HK1492" s="168"/>
      <c r="HL1492" s="168"/>
      <c r="HM1492" s="168"/>
      <c r="HN1492" s="168"/>
      <c r="HO1492" s="168"/>
      <c r="HP1492" s="168"/>
      <c r="HQ1492" s="168"/>
      <c r="HR1492" s="168"/>
      <c r="HS1492" s="168"/>
      <c r="HT1492" s="168"/>
      <c r="HU1492" s="168"/>
      <c r="HV1492" s="168"/>
      <c r="HW1492" s="168"/>
      <c r="HX1492" s="168"/>
      <c r="HY1492" s="168"/>
      <c r="HZ1492" s="168"/>
      <c r="IA1492" s="168"/>
      <c r="IB1492" s="168"/>
      <c r="IC1492" s="168"/>
      <c r="ID1492" s="168"/>
      <c r="IE1492" s="168"/>
      <c r="IF1492" s="168"/>
      <c r="IG1492" s="168"/>
      <c r="IH1492" s="168"/>
      <c r="II1492" s="168"/>
      <c r="IJ1492" s="168"/>
      <c r="IK1492" s="168"/>
      <c r="IL1492" s="168"/>
      <c r="IM1492" s="168"/>
      <c r="IN1492" s="168"/>
      <c r="IO1492" s="168"/>
      <c r="IP1492" s="168"/>
      <c r="IQ1492" s="168"/>
      <c r="IR1492" s="168"/>
      <c r="IS1492" s="168"/>
      <c r="IT1492" s="168"/>
      <c r="IU1492" s="168"/>
      <c r="IV1492" s="168"/>
      <c r="IW1492" s="168"/>
      <c r="IX1492" s="168"/>
      <c r="IY1492" s="168"/>
      <c r="IZ1492" s="168"/>
      <c r="JA1492" s="168"/>
      <c r="JB1492" s="168"/>
      <c r="JC1492" s="168"/>
      <c r="JD1492" s="168"/>
      <c r="JE1492" s="168"/>
      <c r="JF1492" s="168"/>
      <c r="JG1492" s="168"/>
      <c r="JH1492" s="168"/>
      <c r="JI1492" s="168"/>
      <c r="JJ1492" s="168"/>
      <c r="JK1492" s="168"/>
      <c r="JL1492" s="168"/>
      <c r="JM1492" s="168"/>
      <c r="JN1492" s="168"/>
      <c r="JO1492" s="168"/>
      <c r="JP1492" s="168"/>
      <c r="JQ1492" s="168"/>
      <c r="JR1492" s="168"/>
      <c r="JS1492" s="168"/>
      <c r="JT1492" s="168"/>
      <c r="JU1492" s="168"/>
      <c r="JV1492" s="168"/>
      <c r="JW1492" s="168"/>
      <c r="JX1492" s="168"/>
      <c r="JY1492" s="168"/>
      <c r="JZ1492" s="168"/>
      <c r="KA1492" s="168"/>
      <c r="KB1492" s="168"/>
      <c r="KC1492" s="168"/>
      <c r="KD1492" s="168"/>
      <c r="KE1492" s="168"/>
      <c r="KF1492" s="168"/>
      <c r="KG1492" s="168"/>
      <c r="KH1492" s="168"/>
      <c r="KI1492" s="168"/>
      <c r="KJ1492" s="168"/>
      <c r="KK1492" s="168"/>
      <c r="KL1492" s="168"/>
      <c r="KM1492" s="168"/>
      <c r="KN1492" s="168"/>
      <c r="KO1492" s="168"/>
      <c r="KP1492" s="168"/>
      <c r="KQ1492" s="168"/>
      <c r="KR1492" s="168"/>
      <c r="KS1492" s="168"/>
      <c r="KT1492" s="168"/>
      <c r="KU1492" s="168"/>
      <c r="KV1492" s="168"/>
      <c r="KW1492" s="168"/>
      <c r="KX1492" s="168"/>
      <c r="KY1492" s="168"/>
      <c r="KZ1492" s="168"/>
      <c r="LA1492" s="168"/>
      <c r="LB1492" s="168"/>
      <c r="LC1492" s="168"/>
      <c r="LD1492" s="168"/>
      <c r="LE1492" s="168"/>
      <c r="LF1492" s="168"/>
      <c r="LG1492" s="168"/>
      <c r="LH1492" s="168"/>
      <c r="LI1492" s="168"/>
      <c r="LJ1492" s="168"/>
      <c r="LK1492" s="168"/>
      <c r="LL1492" s="168"/>
      <c r="LM1492" s="168"/>
      <c r="LN1492" s="168"/>
      <c r="LO1492" s="168"/>
      <c r="LP1492" s="168"/>
      <c r="LQ1492" s="168"/>
      <c r="LR1492" s="168"/>
      <c r="LS1492" s="168"/>
      <c r="LT1492" s="168"/>
      <c r="LU1492" s="168"/>
      <c r="LV1492" s="168"/>
      <c r="LW1492" s="168"/>
      <c r="LX1492" s="168"/>
      <c r="LY1492" s="168"/>
      <c r="LZ1492" s="168"/>
      <c r="MA1492" s="168"/>
      <c r="MB1492" s="168"/>
      <c r="MC1492" s="168"/>
      <c r="MD1492" s="168"/>
      <c r="ME1492" s="168"/>
      <c r="MF1492" s="168"/>
      <c r="MG1492" s="168"/>
      <c r="MH1492" s="168"/>
      <c r="MI1492" s="168"/>
      <c r="MJ1492" s="168"/>
      <c r="MK1492" s="168"/>
      <c r="ML1492" s="168"/>
      <c r="MM1492" s="168"/>
      <c r="MN1492" s="168"/>
      <c r="MO1492" s="168"/>
      <c r="MP1492" s="168"/>
      <c r="MQ1492" s="168"/>
      <c r="MR1492" s="168"/>
      <c r="MS1492" s="168"/>
      <c r="MT1492" s="168"/>
      <c r="MU1492" s="168"/>
      <c r="MV1492" s="168"/>
      <c r="MW1492" s="168"/>
      <c r="MX1492" s="168"/>
      <c r="MY1492" s="168"/>
      <c r="MZ1492" s="168"/>
      <c r="NA1492" s="168"/>
      <c r="NB1492" s="168"/>
      <c r="NC1492" s="168"/>
      <c r="ND1492" s="168"/>
      <c r="NE1492" s="168"/>
      <c r="NF1492" s="168"/>
      <c r="NG1492" s="168"/>
      <c r="NH1492" s="168"/>
      <c r="NI1492" s="168"/>
      <c r="NJ1492" s="168"/>
      <c r="NK1492" s="168"/>
      <c r="NL1492" s="168"/>
      <c r="NM1492" s="168"/>
      <c r="NN1492" s="168"/>
      <c r="NO1492" s="168"/>
      <c r="NP1492" s="168"/>
      <c r="NQ1492" s="168"/>
      <c r="NR1492" s="168"/>
      <c r="NS1492" s="168"/>
      <c r="NT1492" s="168"/>
      <c r="NU1492" s="168"/>
      <c r="NV1492" s="168"/>
      <c r="NW1492" s="168"/>
      <c r="NX1492" s="168"/>
      <c r="NY1492" s="168"/>
      <c r="NZ1492" s="168"/>
      <c r="OA1492" s="168"/>
      <c r="OB1492" s="168"/>
      <c r="OC1492" s="168"/>
      <c r="OD1492" s="168"/>
      <c r="OE1492" s="168"/>
      <c r="OF1492" s="168"/>
      <c r="OG1492" s="168"/>
      <c r="OH1492" s="168"/>
      <c r="OI1492" s="168"/>
      <c r="OJ1492" s="168"/>
      <c r="OK1492" s="168"/>
      <c r="OL1492" s="168"/>
      <c r="OM1492" s="168"/>
      <c r="ON1492" s="168"/>
      <c r="OO1492" s="168"/>
      <c r="OP1492" s="168"/>
      <c r="OQ1492" s="168"/>
      <c r="OR1492" s="168"/>
      <c r="OS1492" s="168"/>
      <c r="OT1492" s="168"/>
      <c r="OU1492" s="168"/>
      <c r="OV1492" s="168"/>
      <c r="OW1492" s="168"/>
      <c r="OX1492" s="168"/>
      <c r="OY1492" s="168"/>
      <c r="OZ1492" s="168"/>
      <c r="PA1492" s="168"/>
      <c r="PB1492" s="168"/>
      <c r="PC1492" s="168"/>
      <c r="PD1492" s="168"/>
      <c r="PE1492" s="168"/>
      <c r="PF1492" s="168"/>
      <c r="PG1492" s="168"/>
      <c r="PH1492" s="168"/>
      <c r="PI1492" s="168"/>
      <c r="PJ1492" s="168"/>
      <c r="PK1492" s="168"/>
      <c r="PL1492" s="168"/>
      <c r="PM1492" s="168"/>
      <c r="PN1492" s="168"/>
      <c r="PO1492" s="168"/>
      <c r="PP1492" s="168"/>
      <c r="PQ1492" s="168"/>
      <c r="PR1492" s="168"/>
      <c r="PS1492" s="168"/>
      <c r="PT1492" s="168"/>
      <c r="PU1492" s="168"/>
      <c r="PV1492" s="168"/>
      <c r="PW1492" s="168"/>
      <c r="PX1492" s="168"/>
      <c r="PY1492" s="168"/>
      <c r="PZ1492" s="168"/>
      <c r="QA1492" s="168"/>
      <c r="QB1492" s="168"/>
      <c r="QC1492" s="168"/>
      <c r="QD1492" s="168"/>
      <c r="QE1492" s="168"/>
      <c r="QF1492" s="168"/>
      <c r="QG1492" s="168"/>
      <c r="QH1492" s="168"/>
      <c r="QI1492" s="168"/>
      <c r="QJ1492" s="168"/>
      <c r="QK1492" s="168"/>
      <c r="QL1492" s="168"/>
      <c r="QM1492" s="168"/>
      <c r="QN1492" s="168"/>
      <c r="QO1492" s="168"/>
      <c r="QP1492" s="168"/>
      <c r="QQ1492" s="168"/>
      <c r="QR1492" s="168"/>
      <c r="QS1492" s="168"/>
      <c r="QT1492" s="168"/>
      <c r="QU1492" s="168"/>
      <c r="QV1492" s="168"/>
      <c r="QW1492" s="168"/>
      <c r="QX1492" s="168"/>
      <c r="QY1492" s="168"/>
      <c r="QZ1492" s="168"/>
      <c r="RA1492" s="168"/>
      <c r="RB1492" s="168"/>
      <c r="RC1492" s="168"/>
      <c r="RD1492" s="168"/>
      <c r="RE1492" s="168"/>
      <c r="RF1492" s="168"/>
      <c r="RG1492" s="168"/>
      <c r="RH1492" s="168"/>
      <c r="RI1492" s="168"/>
      <c r="RJ1492" s="168"/>
      <c r="RK1492" s="168"/>
      <c r="RL1492" s="168"/>
      <c r="RM1492" s="168"/>
      <c r="RN1492" s="168"/>
      <c r="RO1492" s="168"/>
      <c r="RP1492" s="168"/>
      <c r="RQ1492" s="168"/>
      <c r="RR1492" s="168"/>
      <c r="RS1492" s="168"/>
      <c r="RT1492" s="168"/>
      <c r="RU1492" s="168"/>
      <c r="RV1492" s="168"/>
      <c r="RW1492" s="168"/>
      <c r="RX1492" s="168"/>
      <c r="RY1492" s="168"/>
      <c r="RZ1492" s="168"/>
      <c r="SA1492" s="168"/>
      <c r="SB1492" s="168"/>
      <c r="SC1492" s="168"/>
      <c r="SD1492" s="168"/>
      <c r="SE1492" s="168"/>
      <c r="SF1492" s="168"/>
      <c r="SG1492" s="168"/>
      <c r="SH1492" s="168"/>
      <c r="SI1492" s="168"/>
      <c r="SJ1492" s="168"/>
      <c r="SK1492" s="168"/>
      <c r="SL1492" s="168"/>
      <c r="SM1492" s="168"/>
      <c r="SN1492" s="168"/>
      <c r="SO1492" s="168"/>
      <c r="SP1492" s="168"/>
      <c r="SQ1492" s="168"/>
      <c r="SR1492" s="168"/>
      <c r="SS1492" s="168"/>
      <c r="ST1492" s="168"/>
      <c r="SU1492" s="168"/>
      <c r="SV1492" s="168"/>
      <c r="SW1492" s="168"/>
      <c r="SX1492" s="168"/>
      <c r="SY1492" s="168"/>
      <c r="SZ1492" s="168"/>
      <c r="TA1492" s="168"/>
      <c r="TB1492" s="168"/>
      <c r="TC1492" s="168"/>
      <c r="TD1492" s="168"/>
      <c r="TE1492" s="168"/>
      <c r="TF1492" s="168"/>
      <c r="TG1492" s="168"/>
      <c r="TH1492" s="168"/>
      <c r="TI1492" s="168"/>
      <c r="TJ1492" s="168"/>
      <c r="TK1492" s="168"/>
      <c r="TL1492" s="168"/>
      <c r="TM1492" s="168"/>
      <c r="TN1492" s="168"/>
      <c r="TO1492" s="168"/>
      <c r="TP1492" s="168"/>
      <c r="TQ1492" s="168"/>
      <c r="TR1492" s="168"/>
      <c r="TS1492" s="168"/>
      <c r="TT1492" s="168"/>
      <c r="TU1492" s="168"/>
      <c r="TV1492" s="168"/>
      <c r="TW1492" s="168"/>
      <c r="TX1492" s="168"/>
      <c r="TY1492" s="168"/>
      <c r="TZ1492" s="168"/>
      <c r="UA1492" s="168"/>
      <c r="UB1492" s="168"/>
      <c r="UC1492" s="168"/>
      <c r="UD1492" s="168"/>
      <c r="UE1492" s="168"/>
      <c r="UF1492" s="168"/>
      <c r="UG1492" s="168"/>
      <c r="UH1492" s="168"/>
      <c r="UI1492" s="168"/>
      <c r="UJ1492" s="168"/>
      <c r="UK1492" s="168"/>
      <c r="UL1492" s="168"/>
      <c r="UM1492" s="168"/>
      <c r="UN1492" s="168"/>
      <c r="UO1492" s="168"/>
      <c r="UP1492" s="168"/>
      <c r="UQ1492" s="168"/>
      <c r="UR1492" s="168"/>
      <c r="US1492" s="168"/>
      <c r="UT1492" s="168"/>
      <c r="UU1492" s="168"/>
      <c r="UV1492" s="168"/>
      <c r="UW1492" s="168"/>
      <c r="UX1492" s="168"/>
      <c r="UY1492" s="168"/>
      <c r="UZ1492" s="168"/>
      <c r="VA1492" s="168"/>
      <c r="VB1492" s="168"/>
      <c r="VC1492" s="168"/>
      <c r="VD1492" s="168"/>
      <c r="VE1492" s="168"/>
      <c r="VF1492" s="168"/>
      <c r="VG1492" s="168"/>
      <c r="VH1492" s="168"/>
      <c r="VI1492" s="168"/>
      <c r="VJ1492" s="168"/>
      <c r="VK1492" s="168"/>
      <c r="VL1492" s="168"/>
      <c r="VM1492" s="168"/>
      <c r="VN1492" s="168"/>
      <c r="VO1492" s="168"/>
      <c r="VP1492" s="168"/>
      <c r="VQ1492" s="168"/>
      <c r="VR1492" s="168"/>
      <c r="VS1492" s="168"/>
      <c r="VT1492" s="168"/>
      <c r="VU1492" s="168"/>
      <c r="VV1492" s="168"/>
      <c r="VW1492" s="168"/>
      <c r="VX1492" s="168"/>
      <c r="VY1492" s="168"/>
      <c r="VZ1492" s="168"/>
      <c r="WA1492" s="168"/>
      <c r="WB1492" s="168"/>
      <c r="WC1492" s="168"/>
      <c r="WD1492" s="168"/>
      <c r="WE1492" s="168"/>
      <c r="WF1492" s="168"/>
      <c r="WG1492" s="168"/>
      <c r="WH1492" s="168"/>
      <c r="WI1492" s="168"/>
      <c r="WJ1492" s="168"/>
      <c r="WK1492" s="168"/>
      <c r="WL1492" s="168"/>
      <c r="WM1492" s="168"/>
      <c r="WN1492" s="168"/>
      <c r="WO1492" s="168"/>
      <c r="WP1492" s="168"/>
      <c r="WQ1492" s="168"/>
      <c r="WR1492" s="168"/>
      <c r="WS1492" s="168"/>
      <c r="WT1492" s="168"/>
      <c r="WU1492" s="168"/>
      <c r="WV1492" s="168"/>
      <c r="WW1492" s="168"/>
      <c r="WX1492" s="168"/>
      <c r="WY1492" s="168"/>
      <c r="WZ1492" s="168"/>
      <c r="XA1492" s="168"/>
      <c r="XB1492" s="168"/>
      <c r="XC1492" s="168"/>
      <c r="XD1492" s="168"/>
      <c r="XE1492" s="168"/>
      <c r="XF1492" s="168"/>
      <c r="XG1492" s="168"/>
      <c r="XH1492" s="168"/>
      <c r="XI1492" s="168"/>
      <c r="XJ1492" s="168"/>
      <c r="XK1492" s="168"/>
      <c r="XL1492" s="168"/>
      <c r="XM1492" s="168"/>
      <c r="XN1492" s="168"/>
      <c r="XO1492" s="168"/>
      <c r="XP1492" s="168"/>
      <c r="XQ1492" s="168"/>
      <c r="XR1492" s="168"/>
      <c r="XS1492" s="168"/>
      <c r="XT1492" s="168"/>
      <c r="XU1492" s="168"/>
      <c r="XV1492" s="168"/>
      <c r="XW1492" s="168"/>
      <c r="XX1492" s="168"/>
      <c r="XY1492" s="168"/>
      <c r="XZ1492" s="168"/>
      <c r="YA1492" s="168"/>
      <c r="YB1492" s="168"/>
      <c r="YC1492" s="168"/>
      <c r="YD1492" s="168"/>
      <c r="YE1492" s="168"/>
      <c r="YF1492" s="168"/>
      <c r="YG1492" s="168"/>
      <c r="YH1492" s="168"/>
      <c r="YI1492" s="168"/>
      <c r="YJ1492" s="168"/>
      <c r="YK1492" s="168"/>
      <c r="YL1492" s="168"/>
      <c r="YM1492" s="168"/>
      <c r="YN1492" s="168"/>
      <c r="YO1492" s="168"/>
      <c r="YP1492" s="168"/>
      <c r="YQ1492" s="168"/>
      <c r="YR1492" s="168"/>
      <c r="YS1492" s="168"/>
      <c r="YT1492" s="168"/>
      <c r="YU1492" s="168"/>
      <c r="YV1492" s="168"/>
      <c r="YW1492" s="168"/>
      <c r="YX1492" s="168"/>
      <c r="YY1492" s="168"/>
      <c r="YZ1492" s="168"/>
      <c r="ZA1492" s="168"/>
      <c r="ZB1492" s="168"/>
      <c r="ZC1492" s="168"/>
      <c r="ZD1492" s="168"/>
      <c r="ZE1492" s="168"/>
      <c r="ZF1492" s="168"/>
      <c r="ZG1492" s="168"/>
      <c r="ZH1492" s="168"/>
      <c r="ZI1492" s="168"/>
      <c r="ZJ1492" s="168"/>
      <c r="ZK1492" s="168"/>
      <c r="ZL1492" s="168"/>
      <c r="ZM1492" s="168"/>
      <c r="ZN1492" s="168"/>
      <c r="ZO1492" s="168"/>
      <c r="ZP1492" s="168"/>
      <c r="ZQ1492" s="168"/>
      <c r="ZR1492" s="168"/>
      <c r="ZS1492" s="168"/>
      <c r="ZT1492" s="168"/>
      <c r="ZU1492" s="168"/>
      <c r="ZV1492" s="168"/>
      <c r="ZW1492" s="168"/>
      <c r="ZX1492" s="168"/>
      <c r="ZY1492" s="168"/>
      <c r="ZZ1492" s="168"/>
      <c r="AAA1492" s="168"/>
      <c r="AAB1492" s="168"/>
      <c r="AAC1492" s="168"/>
      <c r="AAD1492" s="168"/>
      <c r="AAE1492" s="168"/>
      <c r="AAF1492" s="168"/>
      <c r="AAG1492" s="168"/>
      <c r="AAH1492" s="168"/>
      <c r="AAI1492" s="168"/>
      <c r="AAJ1492" s="168"/>
      <c r="AAK1492" s="168"/>
      <c r="AAL1492" s="168"/>
      <c r="AAM1492" s="168"/>
      <c r="AAN1492" s="168"/>
      <c r="AAO1492" s="168"/>
      <c r="AAP1492" s="168"/>
      <c r="AAQ1492" s="168"/>
      <c r="AAR1492" s="168"/>
      <c r="AAS1492" s="168"/>
      <c r="AAT1492" s="168"/>
      <c r="AAU1492" s="168"/>
      <c r="AAV1492" s="168"/>
      <c r="AAW1492" s="168"/>
      <c r="AAX1492" s="168"/>
      <c r="AAY1492" s="168"/>
      <c r="AAZ1492" s="168"/>
      <c r="ABA1492" s="168"/>
      <c r="ABB1492" s="168"/>
      <c r="ABC1492" s="168"/>
      <c r="ABD1492" s="168"/>
      <c r="ABE1492" s="168"/>
      <c r="ABF1492" s="168"/>
      <c r="ABG1492" s="168"/>
      <c r="ABH1492" s="168"/>
      <c r="ABI1492" s="168"/>
      <c r="ABJ1492" s="168"/>
      <c r="ABK1492" s="168"/>
      <c r="ABL1492" s="168"/>
      <c r="ABM1492" s="168"/>
      <c r="ABN1492" s="168"/>
      <c r="ABO1492" s="168"/>
      <c r="ABP1492" s="168"/>
      <c r="ABQ1492" s="168"/>
      <c r="ABR1492" s="168"/>
      <c r="ABS1492" s="168"/>
      <c r="ABT1492" s="168"/>
      <c r="ABU1492" s="168"/>
      <c r="ABV1492" s="168"/>
      <c r="ABW1492" s="168"/>
      <c r="ABX1492" s="168"/>
      <c r="ABY1492" s="168"/>
      <c r="ABZ1492" s="168"/>
      <c r="ACA1492" s="168"/>
      <c r="ACB1492" s="168"/>
      <c r="ACC1492" s="168"/>
      <c r="ACD1492" s="168"/>
      <c r="ACE1492" s="168"/>
      <c r="ACF1492" s="168"/>
      <c r="ACG1492" s="168"/>
      <c r="ACH1492" s="168"/>
      <c r="ACI1492" s="168"/>
      <c r="ACJ1492" s="168"/>
      <c r="ACK1492" s="168"/>
      <c r="ACL1492" s="168"/>
      <c r="ACM1492" s="168"/>
      <c r="ACN1492" s="168"/>
      <c r="ACO1492" s="168"/>
      <c r="ACP1492" s="168"/>
      <c r="ACQ1492" s="168"/>
      <c r="ACR1492" s="168"/>
      <c r="ACS1492" s="168"/>
      <c r="ACT1492" s="168"/>
      <c r="ACU1492" s="168"/>
      <c r="ACV1492" s="168"/>
      <c r="ACW1492" s="168"/>
      <c r="ACX1492" s="168"/>
      <c r="ACY1492" s="168"/>
      <c r="ACZ1492" s="168"/>
      <c r="ADA1492" s="168"/>
      <c r="ADB1492" s="168"/>
      <c r="ADC1492" s="168"/>
      <c r="ADD1492" s="168"/>
      <c r="ADE1492" s="168"/>
      <c r="ADF1492" s="168"/>
      <c r="ADG1492" s="168"/>
      <c r="ADH1492" s="168"/>
      <c r="ADI1492" s="168"/>
      <c r="ADJ1492" s="168"/>
      <c r="ADK1492" s="168"/>
      <c r="ADL1492" s="168"/>
      <c r="ADM1492" s="168"/>
      <c r="ADN1492" s="168"/>
      <c r="ADO1492" s="168"/>
      <c r="ADP1492" s="168"/>
      <c r="ADQ1492" s="168"/>
      <c r="ADR1492" s="168"/>
      <c r="ADS1492" s="168"/>
      <c r="ADT1492" s="168"/>
      <c r="ADU1492" s="168"/>
      <c r="ADV1492" s="168"/>
      <c r="ADW1492" s="168"/>
      <c r="ADX1492" s="168"/>
      <c r="ADY1492" s="168"/>
      <c r="ADZ1492" s="168"/>
      <c r="AEA1492" s="168"/>
      <c r="AEB1492" s="168"/>
      <c r="AEC1492" s="168"/>
      <c r="AED1492" s="168"/>
      <c r="AEE1492" s="168"/>
      <c r="AEF1492" s="168"/>
      <c r="AEG1492" s="168"/>
      <c r="AEH1492" s="168"/>
      <c r="AEI1492" s="168"/>
      <c r="AEJ1492" s="168"/>
      <c r="AEK1492" s="168"/>
      <c r="AEL1492" s="168"/>
      <c r="AEM1492" s="168"/>
      <c r="AEN1492" s="168"/>
      <c r="AEO1492" s="168"/>
      <c r="AEP1492" s="168"/>
      <c r="AEQ1492" s="168"/>
      <c r="AER1492" s="168"/>
      <c r="AES1492" s="168"/>
      <c r="AET1492" s="168"/>
      <c r="AEU1492" s="168"/>
      <c r="AEV1492" s="168"/>
      <c r="AEW1492" s="168"/>
      <c r="AEX1492" s="168"/>
      <c r="AEY1492" s="168"/>
      <c r="AEZ1492" s="168"/>
      <c r="AFA1492" s="168"/>
      <c r="AFB1492" s="168"/>
      <c r="AFC1492" s="168"/>
      <c r="AFD1492" s="168"/>
      <c r="AFE1492" s="168"/>
      <c r="AFF1492" s="168"/>
      <c r="AFG1492" s="168"/>
      <c r="AFH1492" s="168"/>
      <c r="AFI1492" s="168"/>
      <c r="AFJ1492" s="168"/>
      <c r="AFK1492" s="168"/>
      <c r="AFL1492" s="168"/>
      <c r="AFM1492" s="168"/>
      <c r="AFN1492" s="168"/>
      <c r="AFO1492" s="168"/>
      <c r="AFP1492" s="168"/>
      <c r="AFQ1492" s="168"/>
      <c r="AFR1492" s="168"/>
      <c r="AFS1492" s="168"/>
      <c r="AFT1492" s="168"/>
      <c r="AFU1492" s="168"/>
      <c r="AFV1492" s="168"/>
      <c r="AFW1492" s="168"/>
      <c r="AFX1492" s="168"/>
      <c r="AFY1492" s="168"/>
      <c r="AFZ1492" s="168"/>
      <c r="AGA1492" s="168"/>
      <c r="AGB1492" s="168"/>
      <c r="AGC1492" s="168"/>
      <c r="AGD1492" s="168"/>
      <c r="AGE1492" s="168"/>
      <c r="AGF1492" s="168"/>
      <c r="AGG1492" s="168"/>
      <c r="AGH1492" s="168"/>
      <c r="AGI1492" s="168"/>
      <c r="AGJ1492" s="168"/>
      <c r="AGK1492" s="168"/>
      <c r="AGL1492" s="168"/>
      <c r="AGM1492" s="168"/>
      <c r="AGN1492" s="168"/>
      <c r="AGO1492" s="168"/>
      <c r="AGP1492" s="168"/>
      <c r="AGQ1492" s="168"/>
      <c r="AGR1492" s="168"/>
      <c r="AGS1492" s="168"/>
      <c r="AGT1492" s="168"/>
      <c r="AGU1492" s="168"/>
      <c r="AGV1492" s="168"/>
      <c r="AGW1492" s="168"/>
      <c r="AGX1492" s="168"/>
      <c r="AGY1492" s="168"/>
      <c r="AGZ1492" s="168"/>
      <c r="AHA1492" s="168"/>
      <c r="AHB1492" s="168"/>
      <c r="AHC1492" s="168"/>
      <c r="AHD1492" s="168"/>
      <c r="AHE1492" s="168"/>
      <c r="AHF1492" s="168"/>
      <c r="AHG1492" s="168"/>
      <c r="AHH1492" s="168"/>
      <c r="AHI1492" s="168"/>
      <c r="AHJ1492" s="168"/>
      <c r="AHK1492" s="168"/>
      <c r="AHL1492" s="168"/>
      <c r="AHM1492" s="168"/>
      <c r="AHN1492" s="168"/>
      <c r="AHO1492" s="168"/>
      <c r="AHP1492" s="168"/>
      <c r="AHQ1492" s="168"/>
      <c r="AHR1492" s="168"/>
      <c r="AHS1492" s="168"/>
      <c r="AHT1492" s="168"/>
      <c r="AHU1492" s="168"/>
      <c r="AHV1492" s="168"/>
      <c r="AHW1492" s="168"/>
      <c r="AHX1492" s="168"/>
      <c r="AHY1492" s="168"/>
      <c r="AHZ1492" s="168"/>
      <c r="AIA1492" s="168"/>
      <c r="AIB1492" s="168"/>
      <c r="AIC1492" s="168"/>
      <c r="AID1492" s="168"/>
      <c r="AIE1492" s="168"/>
      <c r="AIF1492" s="168"/>
      <c r="AIG1492" s="168"/>
      <c r="AIH1492" s="168"/>
      <c r="AII1492" s="168"/>
      <c r="AIJ1492" s="168"/>
      <c r="AIK1492" s="168"/>
      <c r="AIL1492" s="168"/>
      <c r="AIM1492" s="168"/>
      <c r="AIN1492" s="168"/>
      <c r="AIO1492" s="168"/>
      <c r="AIP1492" s="168"/>
      <c r="AIQ1492" s="168"/>
      <c r="AIR1492" s="168"/>
      <c r="AIS1492" s="168"/>
      <c r="AIT1492" s="168"/>
      <c r="AIU1492" s="168"/>
      <c r="AIV1492" s="168"/>
      <c r="AIW1492" s="168"/>
      <c r="AIX1492" s="168"/>
      <c r="AIY1492" s="168"/>
      <c r="AIZ1492" s="168"/>
      <c r="AJA1492" s="168"/>
      <c r="AJB1492" s="168"/>
      <c r="AJC1492" s="168"/>
      <c r="AJD1492" s="168"/>
      <c r="AJE1492" s="168"/>
      <c r="AJF1492" s="168"/>
      <c r="AJG1492" s="168"/>
      <c r="AJH1492" s="168"/>
      <c r="AJI1492" s="168"/>
      <c r="AJJ1492" s="168"/>
      <c r="AJK1492" s="168"/>
    </row>
    <row r="1493" spans="1:948" s="33" customFormat="1" ht="41.25" customHeight="1" x14ac:dyDescent="0.2">
      <c r="A1493" s="169" t="s">
        <v>250</v>
      </c>
      <c r="B1493" s="356" t="s">
        <v>1907</v>
      </c>
      <c r="C1493" s="186" t="s">
        <v>3828</v>
      </c>
      <c r="D1493" s="187" t="s">
        <v>3482</v>
      </c>
      <c r="E1493" s="187"/>
      <c r="F1493" s="186">
        <v>704</v>
      </c>
      <c r="G1493" s="290">
        <v>42975</v>
      </c>
      <c r="H1493" s="187"/>
      <c r="I1493" s="187"/>
      <c r="J1493" s="187"/>
      <c r="K1493" s="187"/>
      <c r="L1493" s="189">
        <v>149999.9944</v>
      </c>
      <c r="M1493" s="168"/>
      <c r="N1493" s="168"/>
      <c r="O1493" s="168"/>
      <c r="P1493" s="168"/>
      <c r="Q1493" s="168"/>
      <c r="R1493" s="168"/>
      <c r="S1493" s="168"/>
      <c r="T1493" s="168"/>
      <c r="U1493" s="168"/>
      <c r="V1493" s="168"/>
      <c r="W1493" s="168"/>
      <c r="X1493" s="168"/>
      <c r="Y1493" s="168"/>
      <c r="Z1493" s="168"/>
      <c r="AA1493" s="168"/>
      <c r="AB1493" s="168"/>
      <c r="AC1493" s="168"/>
      <c r="AD1493" s="168"/>
      <c r="AE1493" s="168"/>
      <c r="AF1493" s="168"/>
      <c r="AG1493" s="168"/>
      <c r="AH1493" s="168"/>
      <c r="AI1493" s="168"/>
      <c r="AJ1493" s="168"/>
      <c r="AK1493" s="168"/>
      <c r="AL1493" s="168"/>
      <c r="AM1493" s="168"/>
      <c r="AN1493" s="168"/>
      <c r="AO1493" s="168"/>
      <c r="AP1493" s="168"/>
      <c r="AQ1493" s="168"/>
      <c r="AR1493" s="168"/>
      <c r="AS1493" s="168"/>
      <c r="AT1493" s="168"/>
      <c r="AU1493" s="168"/>
      <c r="AV1493" s="168"/>
      <c r="AW1493" s="168"/>
      <c r="AX1493" s="168"/>
      <c r="AY1493" s="168"/>
      <c r="AZ1493" s="168"/>
      <c r="BA1493" s="168"/>
      <c r="BB1493" s="168"/>
      <c r="BC1493" s="168"/>
      <c r="BD1493" s="168"/>
      <c r="BE1493" s="168"/>
      <c r="BF1493" s="168"/>
      <c r="BG1493" s="168"/>
      <c r="BH1493" s="168"/>
      <c r="BI1493" s="168"/>
      <c r="BJ1493" s="168"/>
      <c r="BK1493" s="168"/>
      <c r="BL1493" s="168"/>
      <c r="BM1493" s="168"/>
      <c r="BN1493" s="168"/>
      <c r="BO1493" s="168"/>
      <c r="BP1493" s="168"/>
      <c r="BQ1493" s="168"/>
      <c r="BR1493" s="168"/>
      <c r="BS1493" s="168"/>
      <c r="BT1493" s="168"/>
      <c r="BU1493" s="168"/>
      <c r="BV1493" s="168"/>
      <c r="BW1493" s="168"/>
      <c r="BX1493" s="168"/>
      <c r="BY1493" s="168"/>
      <c r="BZ1493" s="168"/>
      <c r="CA1493" s="168"/>
      <c r="CB1493" s="168"/>
      <c r="CC1493" s="168"/>
      <c r="CD1493" s="168"/>
      <c r="CE1493" s="168"/>
      <c r="CF1493" s="168"/>
      <c r="CG1493" s="168"/>
      <c r="CH1493" s="168"/>
      <c r="CI1493" s="168"/>
      <c r="CJ1493" s="168"/>
      <c r="CK1493" s="168"/>
      <c r="CL1493" s="168"/>
      <c r="CM1493" s="168"/>
      <c r="CN1493" s="168"/>
      <c r="CO1493" s="168"/>
      <c r="CP1493" s="168"/>
      <c r="CQ1493" s="168"/>
      <c r="CR1493" s="168"/>
      <c r="CS1493" s="168"/>
      <c r="CT1493" s="168"/>
      <c r="CU1493" s="168"/>
      <c r="CV1493" s="168"/>
      <c r="CW1493" s="168"/>
      <c r="CX1493" s="168"/>
      <c r="CY1493" s="168"/>
      <c r="CZ1493" s="168"/>
      <c r="DA1493" s="168"/>
      <c r="DB1493" s="168"/>
      <c r="DC1493" s="168"/>
      <c r="DD1493" s="168"/>
      <c r="DE1493" s="168"/>
      <c r="DF1493" s="168"/>
      <c r="DG1493" s="168"/>
      <c r="DH1493" s="168"/>
      <c r="DI1493" s="168"/>
      <c r="DJ1493" s="168"/>
      <c r="DK1493" s="168"/>
      <c r="DL1493" s="168"/>
      <c r="DM1493" s="168"/>
      <c r="DN1493" s="168"/>
      <c r="DO1493" s="168"/>
      <c r="DP1493" s="168"/>
      <c r="DQ1493" s="168"/>
      <c r="DR1493" s="168"/>
      <c r="DS1493" s="168"/>
      <c r="DT1493" s="168"/>
      <c r="DU1493" s="168"/>
      <c r="DV1493" s="168"/>
      <c r="DW1493" s="168"/>
      <c r="DX1493" s="168"/>
      <c r="DY1493" s="168"/>
      <c r="DZ1493" s="168"/>
      <c r="EA1493" s="168"/>
      <c r="EB1493" s="168"/>
      <c r="EC1493" s="168"/>
      <c r="ED1493" s="168"/>
      <c r="EE1493" s="168"/>
      <c r="EF1493" s="168"/>
      <c r="EG1493" s="168"/>
      <c r="EH1493" s="168"/>
      <c r="EI1493" s="168"/>
      <c r="EJ1493" s="168"/>
      <c r="EK1493" s="168"/>
      <c r="EL1493" s="168"/>
      <c r="EM1493" s="168"/>
      <c r="EN1493" s="168"/>
      <c r="EO1493" s="168"/>
      <c r="EP1493" s="168"/>
      <c r="EQ1493" s="168"/>
      <c r="ER1493" s="168"/>
      <c r="ES1493" s="168"/>
      <c r="ET1493" s="168"/>
      <c r="EU1493" s="168"/>
      <c r="EV1493" s="168"/>
      <c r="EW1493" s="168"/>
      <c r="EX1493" s="168"/>
      <c r="EY1493" s="168"/>
      <c r="EZ1493" s="168"/>
      <c r="FA1493" s="168"/>
      <c r="FB1493" s="168"/>
      <c r="FC1493" s="168"/>
      <c r="FD1493" s="168"/>
      <c r="FE1493" s="168"/>
      <c r="FF1493" s="168"/>
      <c r="FG1493" s="168"/>
      <c r="FH1493" s="168"/>
      <c r="FI1493" s="168"/>
      <c r="FJ1493" s="168"/>
      <c r="FK1493" s="168"/>
      <c r="FL1493" s="168"/>
      <c r="FM1493" s="168"/>
      <c r="FN1493" s="168"/>
      <c r="FO1493" s="168"/>
      <c r="FP1493" s="168"/>
      <c r="FQ1493" s="168"/>
      <c r="FR1493" s="168"/>
      <c r="FS1493" s="168"/>
      <c r="FT1493" s="168"/>
      <c r="FU1493" s="168"/>
      <c r="FV1493" s="168"/>
      <c r="FW1493" s="168"/>
      <c r="FX1493" s="168"/>
      <c r="FY1493" s="168"/>
      <c r="FZ1493" s="168"/>
      <c r="GA1493" s="168"/>
      <c r="GB1493" s="168"/>
      <c r="GC1493" s="168"/>
      <c r="GD1493" s="168"/>
      <c r="GE1493" s="168"/>
      <c r="GF1493" s="168"/>
      <c r="GG1493" s="168"/>
      <c r="GH1493" s="168"/>
      <c r="GI1493" s="168"/>
      <c r="GJ1493" s="168"/>
      <c r="GK1493" s="168"/>
      <c r="GL1493" s="168"/>
      <c r="GM1493" s="168"/>
      <c r="GN1493" s="168"/>
      <c r="GO1493" s="168"/>
      <c r="GP1493" s="168"/>
      <c r="GQ1493" s="168"/>
      <c r="GR1493" s="168"/>
      <c r="GS1493" s="168"/>
      <c r="GT1493" s="168"/>
      <c r="GU1493" s="168"/>
      <c r="GV1493" s="168"/>
      <c r="GW1493" s="168"/>
      <c r="GX1493" s="168"/>
      <c r="GY1493" s="168"/>
      <c r="GZ1493" s="168"/>
      <c r="HA1493" s="168"/>
      <c r="HB1493" s="168"/>
      <c r="HC1493" s="168"/>
      <c r="HD1493" s="168"/>
      <c r="HE1493" s="168"/>
      <c r="HF1493" s="168"/>
      <c r="HG1493" s="168"/>
      <c r="HH1493" s="168"/>
      <c r="HI1493" s="168"/>
      <c r="HJ1493" s="168"/>
      <c r="HK1493" s="168"/>
      <c r="HL1493" s="168"/>
      <c r="HM1493" s="168"/>
      <c r="HN1493" s="168"/>
      <c r="HO1493" s="168"/>
      <c r="HP1493" s="168"/>
      <c r="HQ1493" s="168"/>
      <c r="HR1493" s="168"/>
      <c r="HS1493" s="168"/>
      <c r="HT1493" s="168"/>
      <c r="HU1493" s="168"/>
      <c r="HV1493" s="168"/>
      <c r="HW1493" s="168"/>
      <c r="HX1493" s="168"/>
      <c r="HY1493" s="168"/>
      <c r="HZ1493" s="168"/>
      <c r="IA1493" s="168"/>
      <c r="IB1493" s="168"/>
      <c r="IC1493" s="168"/>
      <c r="ID1493" s="168"/>
      <c r="IE1493" s="168"/>
      <c r="IF1493" s="168"/>
      <c r="IG1493" s="168"/>
      <c r="IH1493" s="168"/>
      <c r="II1493" s="168"/>
      <c r="IJ1493" s="168"/>
      <c r="IK1493" s="168"/>
      <c r="IL1493" s="168"/>
      <c r="IM1493" s="168"/>
      <c r="IN1493" s="168"/>
      <c r="IO1493" s="168"/>
      <c r="IP1493" s="168"/>
      <c r="IQ1493" s="168"/>
      <c r="IR1493" s="168"/>
      <c r="IS1493" s="168"/>
      <c r="IT1493" s="168"/>
      <c r="IU1493" s="168"/>
      <c r="IV1493" s="168"/>
      <c r="IW1493" s="168"/>
      <c r="IX1493" s="168"/>
      <c r="IY1493" s="168"/>
      <c r="IZ1493" s="168"/>
      <c r="JA1493" s="168"/>
      <c r="JB1493" s="168"/>
      <c r="JC1493" s="168"/>
      <c r="JD1493" s="168"/>
      <c r="JE1493" s="168"/>
      <c r="JF1493" s="168"/>
      <c r="JG1493" s="168"/>
      <c r="JH1493" s="168"/>
      <c r="JI1493" s="168"/>
      <c r="JJ1493" s="168"/>
      <c r="JK1493" s="168"/>
      <c r="JL1493" s="168"/>
      <c r="JM1493" s="168"/>
      <c r="JN1493" s="168"/>
      <c r="JO1493" s="168"/>
      <c r="JP1493" s="168"/>
      <c r="JQ1493" s="168"/>
      <c r="JR1493" s="168"/>
      <c r="JS1493" s="168"/>
      <c r="JT1493" s="168"/>
      <c r="JU1493" s="168"/>
      <c r="JV1493" s="168"/>
      <c r="JW1493" s="168"/>
      <c r="JX1493" s="168"/>
      <c r="JY1493" s="168"/>
      <c r="JZ1493" s="168"/>
      <c r="KA1493" s="168"/>
      <c r="KB1493" s="168"/>
      <c r="KC1493" s="168"/>
      <c r="KD1493" s="168"/>
      <c r="KE1493" s="168"/>
      <c r="KF1493" s="168"/>
      <c r="KG1493" s="168"/>
      <c r="KH1493" s="168"/>
      <c r="KI1493" s="168"/>
      <c r="KJ1493" s="168"/>
      <c r="KK1493" s="168"/>
      <c r="KL1493" s="168"/>
      <c r="KM1493" s="168"/>
      <c r="KN1493" s="168"/>
      <c r="KO1493" s="168"/>
      <c r="KP1493" s="168"/>
      <c r="KQ1493" s="168"/>
      <c r="KR1493" s="168"/>
      <c r="KS1493" s="168"/>
      <c r="KT1493" s="168"/>
      <c r="KU1493" s="168"/>
      <c r="KV1493" s="168"/>
      <c r="KW1493" s="168"/>
      <c r="KX1493" s="168"/>
      <c r="KY1493" s="168"/>
      <c r="KZ1493" s="168"/>
      <c r="LA1493" s="168"/>
      <c r="LB1493" s="168"/>
      <c r="LC1493" s="168"/>
      <c r="LD1493" s="168"/>
      <c r="LE1493" s="168"/>
      <c r="LF1493" s="168"/>
      <c r="LG1493" s="168"/>
      <c r="LH1493" s="168"/>
      <c r="LI1493" s="168"/>
      <c r="LJ1493" s="168"/>
      <c r="LK1493" s="168"/>
      <c r="LL1493" s="168"/>
      <c r="LM1493" s="168"/>
      <c r="LN1493" s="168"/>
      <c r="LO1493" s="168"/>
      <c r="LP1493" s="168"/>
      <c r="LQ1493" s="168"/>
      <c r="LR1493" s="168"/>
      <c r="LS1493" s="168"/>
      <c r="LT1493" s="168"/>
      <c r="LU1493" s="168"/>
      <c r="LV1493" s="168"/>
      <c r="LW1493" s="168"/>
      <c r="LX1493" s="168"/>
      <c r="LY1493" s="168"/>
      <c r="LZ1493" s="168"/>
      <c r="MA1493" s="168"/>
      <c r="MB1493" s="168"/>
      <c r="MC1493" s="168"/>
      <c r="MD1493" s="168"/>
      <c r="ME1493" s="168"/>
      <c r="MF1493" s="168"/>
      <c r="MG1493" s="168"/>
      <c r="MH1493" s="168"/>
      <c r="MI1493" s="168"/>
      <c r="MJ1493" s="168"/>
      <c r="MK1493" s="168"/>
      <c r="ML1493" s="168"/>
      <c r="MM1493" s="168"/>
      <c r="MN1493" s="168"/>
      <c r="MO1493" s="168"/>
      <c r="MP1493" s="168"/>
      <c r="MQ1493" s="168"/>
      <c r="MR1493" s="168"/>
      <c r="MS1493" s="168"/>
      <c r="MT1493" s="168"/>
      <c r="MU1493" s="168"/>
      <c r="MV1493" s="168"/>
      <c r="MW1493" s="168"/>
      <c r="MX1493" s="168"/>
      <c r="MY1493" s="168"/>
      <c r="MZ1493" s="168"/>
      <c r="NA1493" s="168"/>
      <c r="NB1493" s="168"/>
      <c r="NC1493" s="168"/>
      <c r="ND1493" s="168"/>
      <c r="NE1493" s="168"/>
      <c r="NF1493" s="168"/>
      <c r="NG1493" s="168"/>
      <c r="NH1493" s="168"/>
      <c r="NI1493" s="168"/>
      <c r="NJ1493" s="168"/>
      <c r="NK1493" s="168"/>
      <c r="NL1493" s="168"/>
      <c r="NM1493" s="168"/>
      <c r="NN1493" s="168"/>
      <c r="NO1493" s="168"/>
      <c r="NP1493" s="168"/>
      <c r="NQ1493" s="168"/>
      <c r="NR1493" s="168"/>
      <c r="NS1493" s="168"/>
      <c r="NT1493" s="168"/>
      <c r="NU1493" s="168"/>
      <c r="NV1493" s="168"/>
      <c r="NW1493" s="168"/>
      <c r="NX1493" s="168"/>
      <c r="NY1493" s="168"/>
      <c r="NZ1493" s="168"/>
      <c r="OA1493" s="168"/>
      <c r="OB1493" s="168"/>
      <c r="OC1493" s="168"/>
      <c r="OD1493" s="168"/>
      <c r="OE1493" s="168"/>
      <c r="OF1493" s="168"/>
      <c r="OG1493" s="168"/>
      <c r="OH1493" s="168"/>
      <c r="OI1493" s="168"/>
      <c r="OJ1493" s="168"/>
      <c r="OK1493" s="168"/>
      <c r="OL1493" s="168"/>
      <c r="OM1493" s="168"/>
      <c r="ON1493" s="168"/>
      <c r="OO1493" s="168"/>
      <c r="OP1493" s="168"/>
      <c r="OQ1493" s="168"/>
      <c r="OR1493" s="168"/>
      <c r="OS1493" s="168"/>
      <c r="OT1493" s="168"/>
      <c r="OU1493" s="168"/>
      <c r="OV1493" s="168"/>
      <c r="OW1493" s="168"/>
      <c r="OX1493" s="168"/>
      <c r="OY1493" s="168"/>
      <c r="OZ1493" s="168"/>
      <c r="PA1493" s="168"/>
      <c r="PB1493" s="168"/>
      <c r="PC1493" s="168"/>
      <c r="PD1493" s="168"/>
      <c r="PE1493" s="168"/>
      <c r="PF1493" s="168"/>
      <c r="PG1493" s="168"/>
      <c r="PH1493" s="168"/>
      <c r="PI1493" s="168"/>
      <c r="PJ1493" s="168"/>
      <c r="PK1493" s="168"/>
      <c r="PL1493" s="168"/>
      <c r="PM1493" s="168"/>
      <c r="PN1493" s="168"/>
      <c r="PO1493" s="168"/>
      <c r="PP1493" s="168"/>
      <c r="PQ1493" s="168"/>
      <c r="PR1493" s="168"/>
      <c r="PS1493" s="168"/>
      <c r="PT1493" s="168"/>
      <c r="PU1493" s="168"/>
      <c r="PV1493" s="168"/>
      <c r="PW1493" s="168"/>
      <c r="PX1493" s="168"/>
      <c r="PY1493" s="168"/>
      <c r="PZ1493" s="168"/>
      <c r="QA1493" s="168"/>
      <c r="QB1493" s="168"/>
      <c r="QC1493" s="168"/>
      <c r="QD1493" s="168"/>
      <c r="QE1493" s="168"/>
      <c r="QF1493" s="168"/>
      <c r="QG1493" s="168"/>
      <c r="QH1493" s="168"/>
      <c r="QI1493" s="168"/>
      <c r="QJ1493" s="168"/>
      <c r="QK1493" s="168"/>
      <c r="QL1493" s="168"/>
      <c r="QM1493" s="168"/>
      <c r="QN1493" s="168"/>
      <c r="QO1493" s="168"/>
      <c r="QP1493" s="168"/>
      <c r="QQ1493" s="168"/>
      <c r="QR1493" s="168"/>
      <c r="QS1493" s="168"/>
      <c r="QT1493" s="168"/>
      <c r="QU1493" s="168"/>
      <c r="QV1493" s="168"/>
      <c r="QW1493" s="168"/>
      <c r="QX1493" s="168"/>
      <c r="QY1493" s="168"/>
      <c r="QZ1493" s="168"/>
      <c r="RA1493" s="168"/>
      <c r="RB1493" s="168"/>
      <c r="RC1493" s="168"/>
      <c r="RD1493" s="168"/>
      <c r="RE1493" s="168"/>
      <c r="RF1493" s="168"/>
      <c r="RG1493" s="168"/>
      <c r="RH1493" s="168"/>
      <c r="RI1493" s="168"/>
      <c r="RJ1493" s="168"/>
      <c r="RK1493" s="168"/>
      <c r="RL1493" s="168"/>
      <c r="RM1493" s="168"/>
      <c r="RN1493" s="168"/>
      <c r="RO1493" s="168"/>
      <c r="RP1493" s="168"/>
      <c r="RQ1493" s="168"/>
      <c r="RR1493" s="168"/>
      <c r="RS1493" s="168"/>
      <c r="RT1493" s="168"/>
      <c r="RU1493" s="168"/>
      <c r="RV1493" s="168"/>
      <c r="RW1493" s="168"/>
      <c r="RX1493" s="168"/>
      <c r="RY1493" s="168"/>
      <c r="RZ1493" s="168"/>
      <c r="SA1493" s="168"/>
      <c r="SB1493" s="168"/>
      <c r="SC1493" s="168"/>
      <c r="SD1493" s="168"/>
      <c r="SE1493" s="168"/>
      <c r="SF1493" s="168"/>
      <c r="SG1493" s="168"/>
      <c r="SH1493" s="168"/>
      <c r="SI1493" s="168"/>
      <c r="SJ1493" s="168"/>
      <c r="SK1493" s="168"/>
      <c r="SL1493" s="168"/>
      <c r="SM1493" s="168"/>
      <c r="SN1493" s="168"/>
      <c r="SO1493" s="168"/>
      <c r="SP1493" s="168"/>
      <c r="SQ1493" s="168"/>
      <c r="SR1493" s="168"/>
      <c r="SS1493" s="168"/>
      <c r="ST1493" s="168"/>
      <c r="SU1493" s="168"/>
      <c r="SV1493" s="168"/>
      <c r="SW1493" s="168"/>
      <c r="SX1493" s="168"/>
      <c r="SY1493" s="168"/>
      <c r="SZ1493" s="168"/>
      <c r="TA1493" s="168"/>
      <c r="TB1493" s="168"/>
      <c r="TC1493" s="168"/>
      <c r="TD1493" s="168"/>
      <c r="TE1493" s="168"/>
      <c r="TF1493" s="168"/>
      <c r="TG1493" s="168"/>
      <c r="TH1493" s="168"/>
      <c r="TI1493" s="168"/>
      <c r="TJ1493" s="168"/>
      <c r="TK1493" s="168"/>
      <c r="TL1493" s="168"/>
      <c r="TM1493" s="168"/>
      <c r="TN1493" s="168"/>
      <c r="TO1493" s="168"/>
      <c r="TP1493" s="168"/>
      <c r="TQ1493" s="168"/>
      <c r="TR1493" s="168"/>
      <c r="TS1493" s="168"/>
      <c r="TT1493" s="168"/>
      <c r="TU1493" s="168"/>
      <c r="TV1493" s="168"/>
      <c r="TW1493" s="168"/>
      <c r="TX1493" s="168"/>
      <c r="TY1493" s="168"/>
      <c r="TZ1493" s="168"/>
      <c r="UA1493" s="168"/>
      <c r="UB1493" s="168"/>
      <c r="UC1493" s="168"/>
      <c r="UD1493" s="168"/>
      <c r="UE1493" s="168"/>
      <c r="UF1493" s="168"/>
      <c r="UG1493" s="168"/>
      <c r="UH1493" s="168"/>
      <c r="UI1493" s="168"/>
      <c r="UJ1493" s="168"/>
      <c r="UK1493" s="168"/>
      <c r="UL1493" s="168"/>
      <c r="UM1493" s="168"/>
      <c r="UN1493" s="168"/>
      <c r="UO1493" s="168"/>
      <c r="UP1493" s="168"/>
      <c r="UQ1493" s="168"/>
      <c r="UR1493" s="168"/>
      <c r="US1493" s="168"/>
      <c r="UT1493" s="168"/>
      <c r="UU1493" s="168"/>
      <c r="UV1493" s="168"/>
      <c r="UW1493" s="168"/>
      <c r="UX1493" s="168"/>
      <c r="UY1493" s="168"/>
      <c r="UZ1493" s="168"/>
      <c r="VA1493" s="168"/>
      <c r="VB1493" s="168"/>
      <c r="VC1493" s="168"/>
      <c r="VD1493" s="168"/>
      <c r="VE1493" s="168"/>
      <c r="VF1493" s="168"/>
      <c r="VG1493" s="168"/>
      <c r="VH1493" s="168"/>
      <c r="VI1493" s="168"/>
      <c r="VJ1493" s="168"/>
      <c r="VK1493" s="168"/>
      <c r="VL1493" s="168"/>
      <c r="VM1493" s="168"/>
      <c r="VN1493" s="168"/>
      <c r="VO1493" s="168"/>
      <c r="VP1493" s="168"/>
      <c r="VQ1493" s="168"/>
      <c r="VR1493" s="168"/>
      <c r="VS1493" s="168"/>
      <c r="VT1493" s="168"/>
      <c r="VU1493" s="168"/>
      <c r="VV1493" s="168"/>
      <c r="VW1493" s="168"/>
      <c r="VX1493" s="168"/>
      <c r="VY1493" s="168"/>
      <c r="VZ1493" s="168"/>
      <c r="WA1493" s="168"/>
      <c r="WB1493" s="168"/>
      <c r="WC1493" s="168"/>
      <c r="WD1493" s="168"/>
      <c r="WE1493" s="168"/>
      <c r="WF1493" s="168"/>
      <c r="WG1493" s="168"/>
      <c r="WH1493" s="168"/>
      <c r="WI1493" s="168"/>
      <c r="WJ1493" s="168"/>
      <c r="WK1493" s="168"/>
      <c r="WL1493" s="168"/>
      <c r="WM1493" s="168"/>
      <c r="WN1493" s="168"/>
      <c r="WO1493" s="168"/>
      <c r="WP1493" s="168"/>
      <c r="WQ1493" s="168"/>
      <c r="WR1493" s="168"/>
      <c r="WS1493" s="168"/>
      <c r="WT1493" s="168"/>
      <c r="WU1493" s="168"/>
      <c r="WV1493" s="168"/>
      <c r="WW1493" s="168"/>
      <c r="WX1493" s="168"/>
      <c r="WY1493" s="168"/>
      <c r="WZ1493" s="168"/>
      <c r="XA1493" s="168"/>
      <c r="XB1493" s="168"/>
      <c r="XC1493" s="168"/>
      <c r="XD1493" s="168"/>
      <c r="XE1493" s="168"/>
      <c r="XF1493" s="168"/>
      <c r="XG1493" s="168"/>
      <c r="XH1493" s="168"/>
      <c r="XI1493" s="168"/>
      <c r="XJ1493" s="168"/>
      <c r="XK1493" s="168"/>
      <c r="XL1493" s="168"/>
      <c r="XM1493" s="168"/>
      <c r="XN1493" s="168"/>
      <c r="XO1493" s="168"/>
      <c r="XP1493" s="168"/>
      <c r="XQ1493" s="168"/>
      <c r="XR1493" s="168"/>
      <c r="XS1493" s="168"/>
      <c r="XT1493" s="168"/>
      <c r="XU1493" s="168"/>
      <c r="XV1493" s="168"/>
      <c r="XW1493" s="168"/>
      <c r="XX1493" s="168"/>
      <c r="XY1493" s="168"/>
      <c r="XZ1493" s="168"/>
      <c r="YA1493" s="168"/>
      <c r="YB1493" s="168"/>
      <c r="YC1493" s="168"/>
      <c r="YD1493" s="168"/>
      <c r="YE1493" s="168"/>
      <c r="YF1493" s="168"/>
      <c r="YG1493" s="168"/>
      <c r="YH1493" s="168"/>
      <c r="YI1493" s="168"/>
      <c r="YJ1493" s="168"/>
      <c r="YK1493" s="168"/>
      <c r="YL1493" s="168"/>
      <c r="YM1493" s="168"/>
      <c r="YN1493" s="168"/>
      <c r="YO1493" s="168"/>
      <c r="YP1493" s="168"/>
      <c r="YQ1493" s="168"/>
      <c r="YR1493" s="168"/>
      <c r="YS1493" s="168"/>
      <c r="YT1493" s="168"/>
      <c r="YU1493" s="168"/>
      <c r="YV1493" s="168"/>
      <c r="YW1493" s="168"/>
      <c r="YX1493" s="168"/>
      <c r="YY1493" s="168"/>
      <c r="YZ1493" s="168"/>
      <c r="ZA1493" s="168"/>
      <c r="ZB1493" s="168"/>
      <c r="ZC1493" s="168"/>
      <c r="ZD1493" s="168"/>
      <c r="ZE1493" s="168"/>
      <c r="ZF1493" s="168"/>
      <c r="ZG1493" s="168"/>
      <c r="ZH1493" s="168"/>
      <c r="ZI1493" s="168"/>
      <c r="ZJ1493" s="168"/>
      <c r="ZK1493" s="168"/>
      <c r="ZL1493" s="168"/>
      <c r="ZM1493" s="168"/>
      <c r="ZN1493" s="168"/>
      <c r="ZO1493" s="168"/>
      <c r="ZP1493" s="168"/>
      <c r="ZQ1493" s="168"/>
      <c r="ZR1493" s="168"/>
      <c r="ZS1493" s="168"/>
      <c r="ZT1493" s="168"/>
      <c r="ZU1493" s="168"/>
      <c r="ZV1493" s="168"/>
      <c r="ZW1493" s="168"/>
      <c r="ZX1493" s="168"/>
      <c r="ZY1493" s="168"/>
      <c r="ZZ1493" s="168"/>
      <c r="AAA1493" s="168"/>
      <c r="AAB1493" s="168"/>
      <c r="AAC1493" s="168"/>
      <c r="AAD1493" s="168"/>
      <c r="AAE1493" s="168"/>
      <c r="AAF1493" s="168"/>
      <c r="AAG1493" s="168"/>
      <c r="AAH1493" s="168"/>
      <c r="AAI1493" s="168"/>
      <c r="AAJ1493" s="168"/>
      <c r="AAK1493" s="168"/>
      <c r="AAL1493" s="168"/>
      <c r="AAM1493" s="168"/>
      <c r="AAN1493" s="168"/>
      <c r="AAO1493" s="168"/>
      <c r="AAP1493" s="168"/>
      <c r="AAQ1493" s="168"/>
      <c r="AAR1493" s="168"/>
      <c r="AAS1493" s="168"/>
      <c r="AAT1493" s="168"/>
      <c r="AAU1493" s="168"/>
      <c r="AAV1493" s="168"/>
      <c r="AAW1493" s="168"/>
      <c r="AAX1493" s="168"/>
      <c r="AAY1493" s="168"/>
      <c r="AAZ1493" s="168"/>
      <c r="ABA1493" s="168"/>
      <c r="ABB1493" s="168"/>
      <c r="ABC1493" s="168"/>
      <c r="ABD1493" s="168"/>
      <c r="ABE1493" s="168"/>
      <c r="ABF1493" s="168"/>
      <c r="ABG1493" s="168"/>
      <c r="ABH1493" s="168"/>
      <c r="ABI1493" s="168"/>
      <c r="ABJ1493" s="168"/>
      <c r="ABK1493" s="168"/>
      <c r="ABL1493" s="168"/>
      <c r="ABM1493" s="168"/>
      <c r="ABN1493" s="168"/>
      <c r="ABO1493" s="168"/>
      <c r="ABP1493" s="168"/>
      <c r="ABQ1493" s="168"/>
      <c r="ABR1493" s="168"/>
      <c r="ABS1493" s="168"/>
      <c r="ABT1493" s="168"/>
      <c r="ABU1493" s="168"/>
      <c r="ABV1493" s="168"/>
      <c r="ABW1493" s="168"/>
      <c r="ABX1493" s="168"/>
      <c r="ABY1493" s="168"/>
      <c r="ABZ1493" s="168"/>
      <c r="ACA1493" s="168"/>
      <c r="ACB1493" s="168"/>
      <c r="ACC1493" s="168"/>
      <c r="ACD1493" s="168"/>
      <c r="ACE1493" s="168"/>
      <c r="ACF1493" s="168"/>
      <c r="ACG1493" s="168"/>
      <c r="ACH1493" s="168"/>
      <c r="ACI1493" s="168"/>
      <c r="ACJ1493" s="168"/>
      <c r="ACK1493" s="168"/>
      <c r="ACL1493" s="168"/>
      <c r="ACM1493" s="168"/>
      <c r="ACN1493" s="168"/>
      <c r="ACO1493" s="168"/>
      <c r="ACP1493" s="168"/>
      <c r="ACQ1493" s="168"/>
      <c r="ACR1493" s="168"/>
      <c r="ACS1493" s="168"/>
      <c r="ACT1493" s="168"/>
      <c r="ACU1493" s="168"/>
      <c r="ACV1493" s="168"/>
      <c r="ACW1493" s="168"/>
      <c r="ACX1493" s="168"/>
      <c r="ACY1493" s="168"/>
      <c r="ACZ1493" s="168"/>
      <c r="ADA1493" s="168"/>
      <c r="ADB1493" s="168"/>
      <c r="ADC1493" s="168"/>
      <c r="ADD1493" s="168"/>
      <c r="ADE1493" s="168"/>
      <c r="ADF1493" s="168"/>
      <c r="ADG1493" s="168"/>
      <c r="ADH1493" s="168"/>
      <c r="ADI1493" s="168"/>
      <c r="ADJ1493" s="168"/>
      <c r="ADK1493" s="168"/>
      <c r="ADL1493" s="168"/>
      <c r="ADM1493" s="168"/>
      <c r="ADN1493" s="168"/>
      <c r="ADO1493" s="168"/>
      <c r="ADP1493" s="168"/>
      <c r="ADQ1493" s="168"/>
      <c r="ADR1493" s="168"/>
      <c r="ADS1493" s="168"/>
      <c r="ADT1493" s="168"/>
      <c r="ADU1493" s="168"/>
      <c r="ADV1493" s="168"/>
      <c r="ADW1493" s="168"/>
      <c r="ADX1493" s="168"/>
      <c r="ADY1493" s="168"/>
      <c r="ADZ1493" s="168"/>
      <c r="AEA1493" s="168"/>
      <c r="AEB1493" s="168"/>
      <c r="AEC1493" s="168"/>
      <c r="AED1493" s="168"/>
      <c r="AEE1493" s="168"/>
      <c r="AEF1493" s="168"/>
      <c r="AEG1493" s="168"/>
      <c r="AEH1493" s="168"/>
      <c r="AEI1493" s="168"/>
      <c r="AEJ1493" s="168"/>
      <c r="AEK1493" s="168"/>
      <c r="AEL1493" s="168"/>
      <c r="AEM1493" s="168"/>
      <c r="AEN1493" s="168"/>
      <c r="AEO1493" s="168"/>
      <c r="AEP1493" s="168"/>
      <c r="AEQ1493" s="168"/>
      <c r="AER1493" s="168"/>
      <c r="AES1493" s="168"/>
      <c r="AET1493" s="168"/>
      <c r="AEU1493" s="168"/>
      <c r="AEV1493" s="168"/>
      <c r="AEW1493" s="168"/>
      <c r="AEX1493" s="168"/>
      <c r="AEY1493" s="168"/>
      <c r="AEZ1493" s="168"/>
      <c r="AFA1493" s="168"/>
      <c r="AFB1493" s="168"/>
      <c r="AFC1493" s="168"/>
      <c r="AFD1493" s="168"/>
      <c r="AFE1493" s="168"/>
      <c r="AFF1493" s="168"/>
      <c r="AFG1493" s="168"/>
      <c r="AFH1493" s="168"/>
      <c r="AFI1493" s="168"/>
      <c r="AFJ1493" s="168"/>
      <c r="AFK1493" s="168"/>
      <c r="AFL1493" s="168"/>
      <c r="AFM1493" s="168"/>
      <c r="AFN1493" s="168"/>
      <c r="AFO1493" s="168"/>
      <c r="AFP1493" s="168"/>
      <c r="AFQ1493" s="168"/>
      <c r="AFR1493" s="168"/>
      <c r="AFS1493" s="168"/>
      <c r="AFT1493" s="168"/>
      <c r="AFU1493" s="168"/>
      <c r="AFV1493" s="168"/>
      <c r="AFW1493" s="168"/>
      <c r="AFX1493" s="168"/>
      <c r="AFY1493" s="168"/>
      <c r="AFZ1493" s="168"/>
      <c r="AGA1493" s="168"/>
      <c r="AGB1493" s="168"/>
      <c r="AGC1493" s="168"/>
      <c r="AGD1493" s="168"/>
      <c r="AGE1493" s="168"/>
      <c r="AGF1493" s="168"/>
      <c r="AGG1493" s="168"/>
      <c r="AGH1493" s="168"/>
      <c r="AGI1493" s="168"/>
      <c r="AGJ1493" s="168"/>
      <c r="AGK1493" s="168"/>
      <c r="AGL1493" s="168"/>
      <c r="AGM1493" s="168"/>
      <c r="AGN1493" s="168"/>
      <c r="AGO1493" s="168"/>
      <c r="AGP1493" s="168"/>
      <c r="AGQ1493" s="168"/>
      <c r="AGR1493" s="168"/>
      <c r="AGS1493" s="168"/>
      <c r="AGT1493" s="168"/>
      <c r="AGU1493" s="168"/>
      <c r="AGV1493" s="168"/>
      <c r="AGW1493" s="168"/>
      <c r="AGX1493" s="168"/>
      <c r="AGY1493" s="168"/>
      <c r="AGZ1493" s="168"/>
      <c r="AHA1493" s="168"/>
      <c r="AHB1493" s="168"/>
      <c r="AHC1493" s="168"/>
      <c r="AHD1493" s="168"/>
      <c r="AHE1493" s="168"/>
      <c r="AHF1493" s="168"/>
      <c r="AHG1493" s="168"/>
      <c r="AHH1493" s="168"/>
      <c r="AHI1493" s="168"/>
      <c r="AHJ1493" s="168"/>
      <c r="AHK1493" s="168"/>
      <c r="AHL1493" s="168"/>
      <c r="AHM1493" s="168"/>
      <c r="AHN1493" s="168"/>
      <c r="AHO1493" s="168"/>
      <c r="AHP1493" s="168"/>
      <c r="AHQ1493" s="168"/>
      <c r="AHR1493" s="168"/>
      <c r="AHS1493" s="168"/>
      <c r="AHT1493" s="168"/>
      <c r="AHU1493" s="168"/>
      <c r="AHV1493" s="168"/>
      <c r="AHW1493" s="168"/>
      <c r="AHX1493" s="168"/>
      <c r="AHY1493" s="168"/>
      <c r="AHZ1493" s="168"/>
      <c r="AIA1493" s="168"/>
      <c r="AIB1493" s="168"/>
      <c r="AIC1493" s="168"/>
      <c r="AID1493" s="168"/>
      <c r="AIE1493" s="168"/>
      <c r="AIF1493" s="168"/>
      <c r="AIG1493" s="168"/>
      <c r="AIH1493" s="168"/>
      <c r="AII1493" s="168"/>
      <c r="AIJ1493" s="168"/>
      <c r="AIK1493" s="168"/>
      <c r="AIL1493" s="168"/>
      <c r="AIM1493" s="168"/>
      <c r="AIN1493" s="168"/>
      <c r="AIO1493" s="168"/>
      <c r="AIP1493" s="168"/>
      <c r="AIQ1493" s="168"/>
      <c r="AIR1493" s="168"/>
      <c r="AIS1493" s="168"/>
      <c r="AIT1493" s="168"/>
      <c r="AIU1493" s="168"/>
      <c r="AIV1493" s="168"/>
      <c r="AIW1493" s="168"/>
      <c r="AIX1493" s="168"/>
      <c r="AIY1493" s="168"/>
      <c r="AIZ1493" s="168"/>
      <c r="AJA1493" s="168"/>
      <c r="AJB1493" s="168"/>
      <c r="AJC1493" s="168"/>
      <c r="AJD1493" s="168"/>
      <c r="AJE1493" s="168"/>
      <c r="AJF1493" s="168"/>
      <c r="AJG1493" s="168"/>
      <c r="AJH1493" s="168"/>
      <c r="AJI1493" s="168"/>
      <c r="AJJ1493" s="168"/>
      <c r="AJK1493" s="168"/>
    </row>
    <row r="1494" spans="1:948" s="33" customFormat="1" ht="15" x14ac:dyDescent="0.25">
      <c r="A1494" s="169" t="s">
        <v>250</v>
      </c>
      <c r="B1494" s="357" t="s">
        <v>71</v>
      </c>
      <c r="C1494" s="191" t="s">
        <v>3829</v>
      </c>
      <c r="D1494" s="191" t="s">
        <v>3095</v>
      </c>
      <c r="E1494" s="191" t="s">
        <v>3821</v>
      </c>
      <c r="F1494" s="191">
        <v>726</v>
      </c>
      <c r="G1494" s="301">
        <v>43060</v>
      </c>
      <c r="H1494" s="191" t="s">
        <v>75</v>
      </c>
      <c r="I1494" s="191">
        <v>2017</v>
      </c>
      <c r="J1494" s="191" t="s">
        <v>3830</v>
      </c>
      <c r="K1494" s="191"/>
      <c r="L1494" s="355">
        <v>700000.0048</v>
      </c>
      <c r="M1494" s="168"/>
      <c r="N1494" s="168"/>
      <c r="O1494" s="168"/>
      <c r="P1494" s="168"/>
      <c r="Q1494" s="168"/>
      <c r="R1494" s="168"/>
      <c r="S1494" s="168"/>
      <c r="T1494" s="168"/>
      <c r="U1494" s="168"/>
      <c r="V1494" s="168"/>
      <c r="W1494" s="168"/>
      <c r="X1494" s="168"/>
      <c r="Y1494" s="168"/>
      <c r="Z1494" s="168"/>
      <c r="AA1494" s="168"/>
      <c r="AB1494" s="168"/>
      <c r="AC1494" s="168"/>
      <c r="AD1494" s="168"/>
      <c r="AE1494" s="168"/>
      <c r="AF1494" s="168"/>
      <c r="AG1494" s="168"/>
      <c r="AH1494" s="168"/>
      <c r="AI1494" s="168"/>
      <c r="AJ1494" s="168"/>
      <c r="AK1494" s="168"/>
      <c r="AL1494" s="168"/>
      <c r="AM1494" s="168"/>
      <c r="AN1494" s="168"/>
      <c r="AO1494" s="168"/>
      <c r="AP1494" s="168"/>
      <c r="AQ1494" s="168"/>
      <c r="AR1494" s="168"/>
      <c r="AS1494" s="168"/>
      <c r="AT1494" s="168"/>
      <c r="AU1494" s="168"/>
      <c r="AV1494" s="168"/>
      <c r="AW1494" s="168"/>
      <c r="AX1494" s="168"/>
      <c r="AY1494" s="168"/>
      <c r="AZ1494" s="168"/>
      <c r="BA1494" s="168"/>
      <c r="BB1494" s="168"/>
      <c r="BC1494" s="168"/>
      <c r="BD1494" s="168"/>
      <c r="BE1494" s="168"/>
      <c r="BF1494" s="168"/>
      <c r="BG1494" s="168"/>
      <c r="BH1494" s="168"/>
      <c r="BI1494" s="168"/>
      <c r="BJ1494" s="168"/>
      <c r="BK1494" s="168"/>
      <c r="BL1494" s="168"/>
      <c r="BM1494" s="168"/>
      <c r="BN1494" s="168"/>
      <c r="BO1494" s="168"/>
      <c r="BP1494" s="168"/>
      <c r="BQ1494" s="168"/>
      <c r="BR1494" s="168"/>
      <c r="BS1494" s="168"/>
      <c r="BT1494" s="168"/>
      <c r="BU1494" s="168"/>
      <c r="BV1494" s="168"/>
      <c r="BW1494" s="168"/>
      <c r="BX1494" s="168"/>
      <c r="BY1494" s="168"/>
      <c r="BZ1494" s="168"/>
      <c r="CA1494" s="168"/>
      <c r="CB1494" s="168"/>
      <c r="CC1494" s="168"/>
      <c r="CD1494" s="168"/>
      <c r="CE1494" s="168"/>
      <c r="CF1494" s="168"/>
      <c r="CG1494" s="168"/>
      <c r="CH1494" s="168"/>
      <c r="CI1494" s="168"/>
      <c r="CJ1494" s="168"/>
      <c r="CK1494" s="168"/>
      <c r="CL1494" s="168"/>
      <c r="CM1494" s="168"/>
      <c r="CN1494" s="168"/>
      <c r="CO1494" s="168"/>
      <c r="CP1494" s="168"/>
      <c r="CQ1494" s="168"/>
      <c r="CR1494" s="168"/>
      <c r="CS1494" s="168"/>
      <c r="CT1494" s="168"/>
      <c r="CU1494" s="168"/>
      <c r="CV1494" s="168"/>
      <c r="CW1494" s="168"/>
      <c r="CX1494" s="168"/>
      <c r="CY1494" s="168"/>
      <c r="CZ1494" s="168"/>
      <c r="DA1494" s="168"/>
      <c r="DB1494" s="168"/>
      <c r="DC1494" s="168"/>
      <c r="DD1494" s="168"/>
      <c r="DE1494" s="168"/>
      <c r="DF1494" s="168"/>
      <c r="DG1494" s="168"/>
      <c r="DH1494" s="168"/>
      <c r="DI1494" s="168"/>
      <c r="DJ1494" s="168"/>
      <c r="DK1494" s="168"/>
      <c r="DL1494" s="168"/>
      <c r="DM1494" s="168"/>
      <c r="DN1494" s="168"/>
      <c r="DO1494" s="168"/>
      <c r="DP1494" s="168"/>
      <c r="DQ1494" s="168"/>
      <c r="DR1494" s="168"/>
      <c r="DS1494" s="168"/>
      <c r="DT1494" s="168"/>
      <c r="DU1494" s="168"/>
      <c r="DV1494" s="168"/>
      <c r="DW1494" s="168"/>
      <c r="DX1494" s="168"/>
      <c r="DY1494" s="168"/>
      <c r="DZ1494" s="168"/>
      <c r="EA1494" s="168"/>
      <c r="EB1494" s="168"/>
      <c r="EC1494" s="168"/>
      <c r="ED1494" s="168"/>
      <c r="EE1494" s="168"/>
      <c r="EF1494" s="168"/>
      <c r="EG1494" s="168"/>
      <c r="EH1494" s="168"/>
      <c r="EI1494" s="168"/>
      <c r="EJ1494" s="168"/>
      <c r="EK1494" s="168"/>
      <c r="EL1494" s="168"/>
      <c r="EM1494" s="168"/>
      <c r="EN1494" s="168"/>
      <c r="EO1494" s="168"/>
      <c r="EP1494" s="168"/>
      <c r="EQ1494" s="168"/>
      <c r="ER1494" s="168"/>
      <c r="ES1494" s="168"/>
      <c r="ET1494" s="168"/>
      <c r="EU1494" s="168"/>
      <c r="EV1494" s="168"/>
      <c r="EW1494" s="168"/>
      <c r="EX1494" s="168"/>
      <c r="EY1494" s="168"/>
      <c r="EZ1494" s="168"/>
      <c r="FA1494" s="168"/>
      <c r="FB1494" s="168"/>
      <c r="FC1494" s="168"/>
      <c r="FD1494" s="168"/>
      <c r="FE1494" s="168"/>
      <c r="FF1494" s="168"/>
      <c r="FG1494" s="168"/>
      <c r="FH1494" s="168"/>
      <c r="FI1494" s="168"/>
      <c r="FJ1494" s="168"/>
      <c r="FK1494" s="168"/>
      <c r="FL1494" s="168"/>
      <c r="FM1494" s="168"/>
      <c r="FN1494" s="168"/>
      <c r="FO1494" s="168"/>
      <c r="FP1494" s="168"/>
      <c r="FQ1494" s="168"/>
      <c r="FR1494" s="168"/>
      <c r="FS1494" s="168"/>
      <c r="FT1494" s="168"/>
      <c r="FU1494" s="168"/>
      <c r="FV1494" s="168"/>
      <c r="FW1494" s="168"/>
      <c r="FX1494" s="168"/>
      <c r="FY1494" s="168"/>
      <c r="FZ1494" s="168"/>
      <c r="GA1494" s="168"/>
      <c r="GB1494" s="168"/>
      <c r="GC1494" s="168"/>
      <c r="GD1494" s="168"/>
      <c r="GE1494" s="168"/>
      <c r="GF1494" s="168"/>
      <c r="GG1494" s="168"/>
      <c r="GH1494" s="168"/>
      <c r="GI1494" s="168"/>
      <c r="GJ1494" s="168"/>
      <c r="GK1494" s="168"/>
      <c r="GL1494" s="168"/>
      <c r="GM1494" s="168"/>
      <c r="GN1494" s="168"/>
      <c r="GO1494" s="168"/>
      <c r="GP1494" s="168"/>
      <c r="GQ1494" s="168"/>
      <c r="GR1494" s="168"/>
      <c r="GS1494" s="168"/>
      <c r="GT1494" s="168"/>
      <c r="GU1494" s="168"/>
      <c r="GV1494" s="168"/>
      <c r="GW1494" s="168"/>
      <c r="GX1494" s="168"/>
      <c r="GY1494" s="168"/>
      <c r="GZ1494" s="168"/>
      <c r="HA1494" s="168"/>
      <c r="HB1494" s="168"/>
      <c r="HC1494" s="168"/>
      <c r="HD1494" s="168"/>
      <c r="HE1494" s="168"/>
      <c r="HF1494" s="168"/>
      <c r="HG1494" s="168"/>
      <c r="HH1494" s="168"/>
      <c r="HI1494" s="168"/>
      <c r="HJ1494" s="168"/>
      <c r="HK1494" s="168"/>
      <c r="HL1494" s="168"/>
      <c r="HM1494" s="168"/>
      <c r="HN1494" s="168"/>
      <c r="HO1494" s="168"/>
      <c r="HP1494" s="168"/>
      <c r="HQ1494" s="168"/>
      <c r="HR1494" s="168"/>
      <c r="HS1494" s="168"/>
      <c r="HT1494" s="168"/>
      <c r="HU1494" s="168"/>
      <c r="HV1494" s="168"/>
      <c r="HW1494" s="168"/>
      <c r="HX1494" s="168"/>
      <c r="HY1494" s="168"/>
      <c r="HZ1494" s="168"/>
      <c r="IA1494" s="168"/>
      <c r="IB1494" s="168"/>
      <c r="IC1494" s="168"/>
      <c r="ID1494" s="168"/>
      <c r="IE1494" s="168"/>
      <c r="IF1494" s="168"/>
      <c r="IG1494" s="168"/>
      <c r="IH1494" s="168"/>
      <c r="II1494" s="168"/>
      <c r="IJ1494" s="168"/>
      <c r="IK1494" s="168"/>
      <c r="IL1494" s="168"/>
      <c r="IM1494" s="168"/>
      <c r="IN1494" s="168"/>
      <c r="IO1494" s="168"/>
      <c r="IP1494" s="168"/>
      <c r="IQ1494" s="168"/>
      <c r="IR1494" s="168"/>
      <c r="IS1494" s="168"/>
      <c r="IT1494" s="168"/>
      <c r="IU1494" s="168"/>
      <c r="IV1494" s="168"/>
      <c r="IW1494" s="168"/>
      <c r="IX1494" s="168"/>
      <c r="IY1494" s="168"/>
      <c r="IZ1494" s="168"/>
      <c r="JA1494" s="168"/>
      <c r="JB1494" s="168"/>
      <c r="JC1494" s="168"/>
      <c r="JD1494" s="168"/>
      <c r="JE1494" s="168"/>
      <c r="JF1494" s="168"/>
      <c r="JG1494" s="168"/>
      <c r="JH1494" s="168"/>
      <c r="JI1494" s="168"/>
      <c r="JJ1494" s="168"/>
      <c r="JK1494" s="168"/>
      <c r="JL1494" s="168"/>
      <c r="JM1494" s="168"/>
      <c r="JN1494" s="168"/>
      <c r="JO1494" s="168"/>
      <c r="JP1494" s="168"/>
      <c r="JQ1494" s="168"/>
      <c r="JR1494" s="168"/>
      <c r="JS1494" s="168"/>
      <c r="JT1494" s="168"/>
      <c r="JU1494" s="168"/>
      <c r="JV1494" s="168"/>
      <c r="JW1494" s="168"/>
      <c r="JX1494" s="168"/>
      <c r="JY1494" s="168"/>
      <c r="JZ1494" s="168"/>
      <c r="KA1494" s="168"/>
      <c r="KB1494" s="168"/>
      <c r="KC1494" s="168"/>
      <c r="KD1494" s="168"/>
      <c r="KE1494" s="168"/>
      <c r="KF1494" s="168"/>
      <c r="KG1494" s="168"/>
      <c r="KH1494" s="168"/>
      <c r="KI1494" s="168"/>
      <c r="KJ1494" s="168"/>
      <c r="KK1494" s="168"/>
      <c r="KL1494" s="168"/>
      <c r="KM1494" s="168"/>
      <c r="KN1494" s="168"/>
      <c r="KO1494" s="168"/>
      <c r="KP1494" s="168"/>
      <c r="KQ1494" s="168"/>
      <c r="KR1494" s="168"/>
      <c r="KS1494" s="168"/>
      <c r="KT1494" s="168"/>
      <c r="KU1494" s="168"/>
      <c r="KV1494" s="168"/>
      <c r="KW1494" s="168"/>
      <c r="KX1494" s="168"/>
      <c r="KY1494" s="168"/>
      <c r="KZ1494" s="168"/>
      <c r="LA1494" s="168"/>
      <c r="LB1494" s="168"/>
      <c r="LC1494" s="168"/>
      <c r="LD1494" s="168"/>
      <c r="LE1494" s="168"/>
      <c r="LF1494" s="168"/>
      <c r="LG1494" s="168"/>
      <c r="LH1494" s="168"/>
      <c r="LI1494" s="168"/>
      <c r="LJ1494" s="168"/>
      <c r="LK1494" s="168"/>
      <c r="LL1494" s="168"/>
      <c r="LM1494" s="168"/>
      <c r="LN1494" s="168"/>
      <c r="LO1494" s="168"/>
      <c r="LP1494" s="168"/>
      <c r="LQ1494" s="168"/>
      <c r="LR1494" s="168"/>
      <c r="LS1494" s="168"/>
      <c r="LT1494" s="168"/>
      <c r="LU1494" s="168"/>
      <c r="LV1494" s="168"/>
      <c r="LW1494" s="168"/>
      <c r="LX1494" s="168"/>
      <c r="LY1494" s="168"/>
      <c r="LZ1494" s="168"/>
      <c r="MA1494" s="168"/>
      <c r="MB1494" s="168"/>
      <c r="MC1494" s="168"/>
      <c r="MD1494" s="168"/>
      <c r="ME1494" s="168"/>
      <c r="MF1494" s="168"/>
      <c r="MG1494" s="168"/>
      <c r="MH1494" s="168"/>
      <c r="MI1494" s="168"/>
      <c r="MJ1494" s="168"/>
      <c r="MK1494" s="168"/>
      <c r="ML1494" s="168"/>
      <c r="MM1494" s="168"/>
      <c r="MN1494" s="168"/>
      <c r="MO1494" s="168"/>
      <c r="MP1494" s="168"/>
      <c r="MQ1494" s="168"/>
      <c r="MR1494" s="168"/>
      <c r="MS1494" s="168"/>
      <c r="MT1494" s="168"/>
      <c r="MU1494" s="168"/>
      <c r="MV1494" s="168"/>
      <c r="MW1494" s="168"/>
      <c r="MX1494" s="168"/>
      <c r="MY1494" s="168"/>
      <c r="MZ1494" s="168"/>
      <c r="NA1494" s="168"/>
      <c r="NB1494" s="168"/>
      <c r="NC1494" s="168"/>
      <c r="ND1494" s="168"/>
      <c r="NE1494" s="168"/>
      <c r="NF1494" s="168"/>
      <c r="NG1494" s="168"/>
      <c r="NH1494" s="168"/>
      <c r="NI1494" s="168"/>
      <c r="NJ1494" s="168"/>
      <c r="NK1494" s="168"/>
      <c r="NL1494" s="168"/>
      <c r="NM1494" s="168"/>
      <c r="NN1494" s="168"/>
      <c r="NO1494" s="168"/>
      <c r="NP1494" s="168"/>
      <c r="NQ1494" s="168"/>
      <c r="NR1494" s="168"/>
      <c r="NS1494" s="168"/>
      <c r="NT1494" s="168"/>
      <c r="NU1494" s="168"/>
      <c r="NV1494" s="168"/>
      <c r="NW1494" s="168"/>
      <c r="NX1494" s="168"/>
      <c r="NY1494" s="168"/>
      <c r="NZ1494" s="168"/>
      <c r="OA1494" s="168"/>
      <c r="OB1494" s="168"/>
      <c r="OC1494" s="168"/>
      <c r="OD1494" s="168"/>
      <c r="OE1494" s="168"/>
      <c r="OF1494" s="168"/>
      <c r="OG1494" s="168"/>
      <c r="OH1494" s="168"/>
      <c r="OI1494" s="168"/>
      <c r="OJ1494" s="168"/>
      <c r="OK1494" s="168"/>
      <c r="OL1494" s="168"/>
      <c r="OM1494" s="168"/>
      <c r="ON1494" s="168"/>
      <c r="OO1494" s="168"/>
      <c r="OP1494" s="168"/>
      <c r="OQ1494" s="168"/>
      <c r="OR1494" s="168"/>
      <c r="OS1494" s="168"/>
      <c r="OT1494" s="168"/>
      <c r="OU1494" s="168"/>
      <c r="OV1494" s="168"/>
      <c r="OW1494" s="168"/>
      <c r="OX1494" s="168"/>
      <c r="OY1494" s="168"/>
      <c r="OZ1494" s="168"/>
      <c r="PA1494" s="168"/>
      <c r="PB1494" s="168"/>
      <c r="PC1494" s="168"/>
      <c r="PD1494" s="168"/>
      <c r="PE1494" s="168"/>
      <c r="PF1494" s="168"/>
      <c r="PG1494" s="168"/>
      <c r="PH1494" s="168"/>
      <c r="PI1494" s="168"/>
      <c r="PJ1494" s="168"/>
      <c r="PK1494" s="168"/>
      <c r="PL1494" s="168"/>
      <c r="PM1494" s="168"/>
      <c r="PN1494" s="168"/>
      <c r="PO1494" s="168"/>
      <c r="PP1494" s="168"/>
      <c r="PQ1494" s="168"/>
      <c r="PR1494" s="168"/>
      <c r="PS1494" s="168"/>
      <c r="PT1494" s="168"/>
      <c r="PU1494" s="168"/>
      <c r="PV1494" s="168"/>
      <c r="PW1494" s="168"/>
      <c r="PX1494" s="168"/>
      <c r="PY1494" s="168"/>
      <c r="PZ1494" s="168"/>
      <c r="QA1494" s="168"/>
      <c r="QB1494" s="168"/>
      <c r="QC1494" s="168"/>
      <c r="QD1494" s="168"/>
      <c r="QE1494" s="168"/>
      <c r="QF1494" s="168"/>
      <c r="QG1494" s="168"/>
      <c r="QH1494" s="168"/>
      <c r="QI1494" s="168"/>
      <c r="QJ1494" s="168"/>
      <c r="QK1494" s="168"/>
      <c r="QL1494" s="168"/>
      <c r="QM1494" s="168"/>
      <c r="QN1494" s="168"/>
      <c r="QO1494" s="168"/>
      <c r="QP1494" s="168"/>
      <c r="QQ1494" s="168"/>
      <c r="QR1494" s="168"/>
      <c r="QS1494" s="168"/>
      <c r="QT1494" s="168"/>
      <c r="QU1494" s="168"/>
      <c r="QV1494" s="168"/>
      <c r="QW1494" s="168"/>
      <c r="QX1494" s="168"/>
      <c r="QY1494" s="168"/>
      <c r="QZ1494" s="168"/>
      <c r="RA1494" s="168"/>
      <c r="RB1494" s="168"/>
      <c r="RC1494" s="168"/>
      <c r="RD1494" s="168"/>
      <c r="RE1494" s="168"/>
      <c r="RF1494" s="168"/>
      <c r="RG1494" s="168"/>
      <c r="RH1494" s="168"/>
      <c r="RI1494" s="168"/>
      <c r="RJ1494" s="168"/>
      <c r="RK1494" s="168"/>
      <c r="RL1494" s="168"/>
      <c r="RM1494" s="168"/>
      <c r="RN1494" s="168"/>
      <c r="RO1494" s="168"/>
      <c r="RP1494" s="168"/>
      <c r="RQ1494" s="168"/>
      <c r="RR1494" s="168"/>
      <c r="RS1494" s="168"/>
      <c r="RT1494" s="168"/>
      <c r="RU1494" s="168"/>
      <c r="RV1494" s="168"/>
      <c r="RW1494" s="168"/>
      <c r="RX1494" s="168"/>
      <c r="RY1494" s="168"/>
      <c r="RZ1494" s="168"/>
      <c r="SA1494" s="168"/>
      <c r="SB1494" s="168"/>
      <c r="SC1494" s="168"/>
      <c r="SD1494" s="168"/>
      <c r="SE1494" s="168"/>
      <c r="SF1494" s="168"/>
      <c r="SG1494" s="168"/>
      <c r="SH1494" s="168"/>
      <c r="SI1494" s="168"/>
      <c r="SJ1494" s="168"/>
      <c r="SK1494" s="168"/>
      <c r="SL1494" s="168"/>
      <c r="SM1494" s="168"/>
      <c r="SN1494" s="168"/>
      <c r="SO1494" s="168"/>
      <c r="SP1494" s="168"/>
      <c r="SQ1494" s="168"/>
      <c r="SR1494" s="168"/>
      <c r="SS1494" s="168"/>
      <c r="ST1494" s="168"/>
      <c r="SU1494" s="168"/>
      <c r="SV1494" s="168"/>
      <c r="SW1494" s="168"/>
      <c r="SX1494" s="168"/>
      <c r="SY1494" s="168"/>
      <c r="SZ1494" s="168"/>
      <c r="TA1494" s="168"/>
      <c r="TB1494" s="168"/>
      <c r="TC1494" s="168"/>
      <c r="TD1494" s="168"/>
      <c r="TE1494" s="168"/>
      <c r="TF1494" s="168"/>
      <c r="TG1494" s="168"/>
      <c r="TH1494" s="168"/>
      <c r="TI1494" s="168"/>
      <c r="TJ1494" s="168"/>
      <c r="TK1494" s="168"/>
      <c r="TL1494" s="168"/>
      <c r="TM1494" s="168"/>
      <c r="TN1494" s="168"/>
      <c r="TO1494" s="168"/>
      <c r="TP1494" s="168"/>
      <c r="TQ1494" s="168"/>
      <c r="TR1494" s="168"/>
      <c r="TS1494" s="168"/>
      <c r="TT1494" s="168"/>
      <c r="TU1494" s="168"/>
      <c r="TV1494" s="168"/>
      <c r="TW1494" s="168"/>
      <c r="TX1494" s="168"/>
      <c r="TY1494" s="168"/>
      <c r="TZ1494" s="168"/>
      <c r="UA1494" s="168"/>
      <c r="UB1494" s="168"/>
      <c r="UC1494" s="168"/>
      <c r="UD1494" s="168"/>
      <c r="UE1494" s="168"/>
      <c r="UF1494" s="168"/>
      <c r="UG1494" s="168"/>
      <c r="UH1494" s="168"/>
      <c r="UI1494" s="168"/>
      <c r="UJ1494" s="168"/>
      <c r="UK1494" s="168"/>
      <c r="UL1494" s="168"/>
      <c r="UM1494" s="168"/>
      <c r="UN1494" s="168"/>
      <c r="UO1494" s="168"/>
      <c r="UP1494" s="168"/>
      <c r="UQ1494" s="168"/>
      <c r="UR1494" s="168"/>
      <c r="US1494" s="168"/>
      <c r="UT1494" s="168"/>
      <c r="UU1494" s="168"/>
      <c r="UV1494" s="168"/>
      <c r="UW1494" s="168"/>
      <c r="UX1494" s="168"/>
      <c r="UY1494" s="168"/>
      <c r="UZ1494" s="168"/>
      <c r="VA1494" s="168"/>
      <c r="VB1494" s="168"/>
      <c r="VC1494" s="168"/>
      <c r="VD1494" s="168"/>
      <c r="VE1494" s="168"/>
      <c r="VF1494" s="168"/>
      <c r="VG1494" s="168"/>
      <c r="VH1494" s="168"/>
      <c r="VI1494" s="168"/>
      <c r="VJ1494" s="168"/>
      <c r="VK1494" s="168"/>
      <c r="VL1494" s="168"/>
      <c r="VM1494" s="168"/>
      <c r="VN1494" s="168"/>
      <c r="VO1494" s="168"/>
      <c r="VP1494" s="168"/>
      <c r="VQ1494" s="168"/>
      <c r="VR1494" s="168"/>
      <c r="VS1494" s="168"/>
      <c r="VT1494" s="168"/>
      <c r="VU1494" s="168"/>
      <c r="VV1494" s="168"/>
      <c r="VW1494" s="168"/>
      <c r="VX1494" s="168"/>
      <c r="VY1494" s="168"/>
      <c r="VZ1494" s="168"/>
      <c r="WA1494" s="168"/>
      <c r="WB1494" s="168"/>
      <c r="WC1494" s="168"/>
      <c r="WD1494" s="168"/>
      <c r="WE1494" s="168"/>
      <c r="WF1494" s="168"/>
      <c r="WG1494" s="168"/>
      <c r="WH1494" s="168"/>
      <c r="WI1494" s="168"/>
      <c r="WJ1494" s="168"/>
      <c r="WK1494" s="168"/>
      <c r="WL1494" s="168"/>
      <c r="WM1494" s="168"/>
      <c r="WN1494" s="168"/>
      <c r="WO1494" s="168"/>
      <c r="WP1494" s="168"/>
      <c r="WQ1494" s="168"/>
      <c r="WR1494" s="168"/>
      <c r="WS1494" s="168"/>
      <c r="WT1494" s="168"/>
      <c r="WU1494" s="168"/>
      <c r="WV1494" s="168"/>
      <c r="WW1494" s="168"/>
      <c r="WX1494" s="168"/>
      <c r="WY1494" s="168"/>
      <c r="WZ1494" s="168"/>
      <c r="XA1494" s="168"/>
      <c r="XB1494" s="168"/>
      <c r="XC1494" s="168"/>
      <c r="XD1494" s="168"/>
      <c r="XE1494" s="168"/>
      <c r="XF1494" s="168"/>
      <c r="XG1494" s="168"/>
      <c r="XH1494" s="168"/>
      <c r="XI1494" s="168"/>
      <c r="XJ1494" s="168"/>
      <c r="XK1494" s="168"/>
      <c r="XL1494" s="168"/>
      <c r="XM1494" s="168"/>
      <c r="XN1494" s="168"/>
      <c r="XO1494" s="168"/>
      <c r="XP1494" s="168"/>
      <c r="XQ1494" s="168"/>
      <c r="XR1494" s="168"/>
      <c r="XS1494" s="168"/>
      <c r="XT1494" s="168"/>
      <c r="XU1494" s="168"/>
      <c r="XV1494" s="168"/>
      <c r="XW1494" s="168"/>
      <c r="XX1494" s="168"/>
      <c r="XY1494" s="168"/>
      <c r="XZ1494" s="168"/>
      <c r="YA1494" s="168"/>
      <c r="YB1494" s="168"/>
      <c r="YC1494" s="168"/>
      <c r="YD1494" s="168"/>
      <c r="YE1494" s="168"/>
      <c r="YF1494" s="168"/>
      <c r="YG1494" s="168"/>
      <c r="YH1494" s="168"/>
      <c r="YI1494" s="168"/>
      <c r="YJ1494" s="168"/>
      <c r="YK1494" s="168"/>
      <c r="YL1494" s="168"/>
      <c r="YM1494" s="168"/>
      <c r="YN1494" s="168"/>
      <c r="YO1494" s="168"/>
      <c r="YP1494" s="168"/>
      <c r="YQ1494" s="168"/>
      <c r="YR1494" s="168"/>
      <c r="YS1494" s="168"/>
      <c r="YT1494" s="168"/>
      <c r="YU1494" s="168"/>
      <c r="YV1494" s="168"/>
      <c r="YW1494" s="168"/>
      <c r="YX1494" s="168"/>
      <c r="YY1494" s="168"/>
      <c r="YZ1494" s="168"/>
      <c r="ZA1494" s="168"/>
      <c r="ZB1494" s="168"/>
      <c r="ZC1494" s="168"/>
      <c r="ZD1494" s="168"/>
      <c r="ZE1494" s="168"/>
      <c r="ZF1494" s="168"/>
      <c r="ZG1494" s="168"/>
      <c r="ZH1494" s="168"/>
      <c r="ZI1494" s="168"/>
      <c r="ZJ1494" s="168"/>
      <c r="ZK1494" s="168"/>
      <c r="ZL1494" s="168"/>
      <c r="ZM1494" s="168"/>
      <c r="ZN1494" s="168"/>
      <c r="ZO1494" s="168"/>
      <c r="ZP1494" s="168"/>
      <c r="ZQ1494" s="168"/>
      <c r="ZR1494" s="168"/>
      <c r="ZS1494" s="168"/>
      <c r="ZT1494" s="168"/>
      <c r="ZU1494" s="168"/>
      <c r="ZV1494" s="168"/>
      <c r="ZW1494" s="168"/>
      <c r="ZX1494" s="168"/>
      <c r="ZY1494" s="168"/>
      <c r="ZZ1494" s="168"/>
      <c r="AAA1494" s="168"/>
      <c r="AAB1494" s="168"/>
      <c r="AAC1494" s="168"/>
      <c r="AAD1494" s="168"/>
      <c r="AAE1494" s="168"/>
      <c r="AAF1494" s="168"/>
      <c r="AAG1494" s="168"/>
      <c r="AAH1494" s="168"/>
      <c r="AAI1494" s="168"/>
      <c r="AAJ1494" s="168"/>
      <c r="AAK1494" s="168"/>
      <c r="AAL1494" s="168"/>
      <c r="AAM1494" s="168"/>
      <c r="AAN1494" s="168"/>
      <c r="AAO1494" s="168"/>
      <c r="AAP1494" s="168"/>
      <c r="AAQ1494" s="168"/>
      <c r="AAR1494" s="168"/>
      <c r="AAS1494" s="168"/>
      <c r="AAT1494" s="168"/>
      <c r="AAU1494" s="168"/>
      <c r="AAV1494" s="168"/>
      <c r="AAW1494" s="168"/>
      <c r="AAX1494" s="168"/>
      <c r="AAY1494" s="168"/>
      <c r="AAZ1494" s="168"/>
      <c r="ABA1494" s="168"/>
      <c r="ABB1494" s="168"/>
      <c r="ABC1494" s="168"/>
      <c r="ABD1494" s="168"/>
      <c r="ABE1494" s="168"/>
      <c r="ABF1494" s="168"/>
      <c r="ABG1494" s="168"/>
      <c r="ABH1494" s="168"/>
      <c r="ABI1494" s="168"/>
      <c r="ABJ1494" s="168"/>
      <c r="ABK1494" s="168"/>
      <c r="ABL1494" s="168"/>
      <c r="ABM1494" s="168"/>
      <c r="ABN1494" s="168"/>
      <c r="ABO1494" s="168"/>
      <c r="ABP1494" s="168"/>
      <c r="ABQ1494" s="168"/>
      <c r="ABR1494" s="168"/>
      <c r="ABS1494" s="168"/>
      <c r="ABT1494" s="168"/>
      <c r="ABU1494" s="168"/>
      <c r="ABV1494" s="168"/>
      <c r="ABW1494" s="168"/>
      <c r="ABX1494" s="168"/>
      <c r="ABY1494" s="168"/>
      <c r="ABZ1494" s="168"/>
      <c r="ACA1494" s="168"/>
      <c r="ACB1494" s="168"/>
      <c r="ACC1494" s="168"/>
      <c r="ACD1494" s="168"/>
      <c r="ACE1494" s="168"/>
      <c r="ACF1494" s="168"/>
      <c r="ACG1494" s="168"/>
      <c r="ACH1494" s="168"/>
      <c r="ACI1494" s="168"/>
      <c r="ACJ1494" s="168"/>
      <c r="ACK1494" s="168"/>
      <c r="ACL1494" s="168"/>
      <c r="ACM1494" s="168"/>
      <c r="ACN1494" s="168"/>
      <c r="ACO1494" s="168"/>
      <c r="ACP1494" s="168"/>
      <c r="ACQ1494" s="168"/>
      <c r="ACR1494" s="168"/>
      <c r="ACS1494" s="168"/>
      <c r="ACT1494" s="168"/>
      <c r="ACU1494" s="168"/>
      <c r="ACV1494" s="168"/>
      <c r="ACW1494" s="168"/>
      <c r="ACX1494" s="168"/>
      <c r="ACY1494" s="168"/>
      <c r="ACZ1494" s="168"/>
      <c r="ADA1494" s="168"/>
      <c r="ADB1494" s="168"/>
      <c r="ADC1494" s="168"/>
      <c r="ADD1494" s="168"/>
      <c r="ADE1494" s="168"/>
      <c r="ADF1494" s="168"/>
      <c r="ADG1494" s="168"/>
      <c r="ADH1494" s="168"/>
      <c r="ADI1494" s="168"/>
      <c r="ADJ1494" s="168"/>
      <c r="ADK1494" s="168"/>
      <c r="ADL1494" s="168"/>
      <c r="ADM1494" s="168"/>
      <c r="ADN1494" s="168"/>
      <c r="ADO1494" s="168"/>
      <c r="ADP1494" s="168"/>
      <c r="ADQ1494" s="168"/>
      <c r="ADR1494" s="168"/>
      <c r="ADS1494" s="168"/>
      <c r="ADT1494" s="168"/>
      <c r="ADU1494" s="168"/>
      <c r="ADV1494" s="168"/>
      <c r="ADW1494" s="168"/>
      <c r="ADX1494" s="168"/>
      <c r="ADY1494" s="168"/>
      <c r="ADZ1494" s="168"/>
      <c r="AEA1494" s="168"/>
      <c r="AEB1494" s="168"/>
      <c r="AEC1494" s="168"/>
      <c r="AED1494" s="168"/>
      <c r="AEE1494" s="168"/>
      <c r="AEF1494" s="168"/>
      <c r="AEG1494" s="168"/>
      <c r="AEH1494" s="168"/>
      <c r="AEI1494" s="168"/>
      <c r="AEJ1494" s="168"/>
      <c r="AEK1494" s="168"/>
      <c r="AEL1494" s="168"/>
      <c r="AEM1494" s="168"/>
      <c r="AEN1494" s="168"/>
      <c r="AEO1494" s="168"/>
      <c r="AEP1494" s="168"/>
      <c r="AEQ1494" s="168"/>
      <c r="AER1494" s="168"/>
      <c r="AES1494" s="168"/>
      <c r="AET1494" s="168"/>
      <c r="AEU1494" s="168"/>
      <c r="AEV1494" s="168"/>
      <c r="AEW1494" s="168"/>
      <c r="AEX1494" s="168"/>
      <c r="AEY1494" s="168"/>
      <c r="AEZ1494" s="168"/>
      <c r="AFA1494" s="168"/>
      <c r="AFB1494" s="168"/>
      <c r="AFC1494" s="168"/>
      <c r="AFD1494" s="168"/>
      <c r="AFE1494" s="168"/>
      <c r="AFF1494" s="168"/>
      <c r="AFG1494" s="168"/>
      <c r="AFH1494" s="168"/>
      <c r="AFI1494" s="168"/>
      <c r="AFJ1494" s="168"/>
      <c r="AFK1494" s="168"/>
      <c r="AFL1494" s="168"/>
      <c r="AFM1494" s="168"/>
      <c r="AFN1494" s="168"/>
      <c r="AFO1494" s="168"/>
      <c r="AFP1494" s="168"/>
      <c r="AFQ1494" s="168"/>
      <c r="AFR1494" s="168"/>
      <c r="AFS1494" s="168"/>
      <c r="AFT1494" s="168"/>
      <c r="AFU1494" s="168"/>
      <c r="AFV1494" s="168"/>
      <c r="AFW1494" s="168"/>
      <c r="AFX1494" s="168"/>
      <c r="AFY1494" s="168"/>
      <c r="AFZ1494" s="168"/>
      <c r="AGA1494" s="168"/>
      <c r="AGB1494" s="168"/>
      <c r="AGC1494" s="168"/>
      <c r="AGD1494" s="168"/>
      <c r="AGE1494" s="168"/>
      <c r="AGF1494" s="168"/>
      <c r="AGG1494" s="168"/>
      <c r="AGH1494" s="168"/>
      <c r="AGI1494" s="168"/>
      <c r="AGJ1494" s="168"/>
      <c r="AGK1494" s="168"/>
      <c r="AGL1494" s="168"/>
      <c r="AGM1494" s="168"/>
      <c r="AGN1494" s="168"/>
      <c r="AGO1494" s="168"/>
      <c r="AGP1494" s="168"/>
      <c r="AGQ1494" s="168"/>
      <c r="AGR1494" s="168"/>
      <c r="AGS1494" s="168"/>
      <c r="AGT1494" s="168"/>
      <c r="AGU1494" s="168"/>
      <c r="AGV1494" s="168"/>
      <c r="AGW1494" s="168"/>
      <c r="AGX1494" s="168"/>
      <c r="AGY1494" s="168"/>
      <c r="AGZ1494" s="168"/>
      <c r="AHA1494" s="168"/>
      <c r="AHB1494" s="168"/>
      <c r="AHC1494" s="168"/>
      <c r="AHD1494" s="168"/>
      <c r="AHE1494" s="168"/>
      <c r="AHF1494" s="168"/>
      <c r="AHG1494" s="168"/>
      <c r="AHH1494" s="168"/>
      <c r="AHI1494" s="168"/>
      <c r="AHJ1494" s="168"/>
      <c r="AHK1494" s="168"/>
      <c r="AHL1494" s="168"/>
      <c r="AHM1494" s="168"/>
      <c r="AHN1494" s="168"/>
      <c r="AHO1494" s="168"/>
      <c r="AHP1494" s="168"/>
      <c r="AHQ1494" s="168"/>
      <c r="AHR1494" s="168"/>
      <c r="AHS1494" s="168"/>
      <c r="AHT1494" s="168"/>
      <c r="AHU1494" s="168"/>
      <c r="AHV1494" s="168"/>
      <c r="AHW1494" s="168"/>
      <c r="AHX1494" s="168"/>
      <c r="AHY1494" s="168"/>
      <c r="AHZ1494" s="168"/>
      <c r="AIA1494" s="168"/>
      <c r="AIB1494" s="168"/>
      <c r="AIC1494" s="168"/>
      <c r="AID1494" s="168"/>
      <c r="AIE1494" s="168"/>
      <c r="AIF1494" s="168"/>
      <c r="AIG1494" s="168"/>
      <c r="AIH1494" s="168"/>
      <c r="AII1494" s="168"/>
      <c r="AIJ1494" s="168"/>
      <c r="AIK1494" s="168"/>
      <c r="AIL1494" s="168"/>
      <c r="AIM1494" s="168"/>
      <c r="AIN1494" s="168"/>
      <c r="AIO1494" s="168"/>
      <c r="AIP1494" s="168"/>
      <c r="AIQ1494" s="168"/>
      <c r="AIR1494" s="168"/>
      <c r="AIS1494" s="168"/>
      <c r="AIT1494" s="168"/>
      <c r="AIU1494" s="168"/>
      <c r="AIV1494" s="168"/>
      <c r="AIW1494" s="168"/>
      <c r="AIX1494" s="168"/>
      <c r="AIY1494" s="168"/>
      <c r="AIZ1494" s="168"/>
      <c r="AJA1494" s="168"/>
      <c r="AJB1494" s="168"/>
      <c r="AJC1494" s="168"/>
      <c r="AJD1494" s="168"/>
      <c r="AJE1494" s="168"/>
      <c r="AJF1494" s="168"/>
      <c r="AJG1494" s="168"/>
      <c r="AJH1494" s="168"/>
      <c r="AJI1494" s="168"/>
      <c r="AJJ1494" s="168"/>
      <c r="AJK1494" s="168"/>
    </row>
    <row r="1495" spans="1:948" s="33" customFormat="1" ht="15" x14ac:dyDescent="0.25">
      <c r="A1495" s="169" t="s">
        <v>250</v>
      </c>
      <c r="B1495" s="357" t="s">
        <v>71</v>
      </c>
      <c r="C1495" s="191" t="s">
        <v>3829</v>
      </c>
      <c r="D1495" s="191" t="s">
        <v>3099</v>
      </c>
      <c r="E1495" s="191" t="s">
        <v>3821</v>
      </c>
      <c r="F1495" s="191">
        <v>727</v>
      </c>
      <c r="G1495" s="301">
        <v>43060</v>
      </c>
      <c r="H1495" s="191" t="s">
        <v>75</v>
      </c>
      <c r="I1495" s="191">
        <v>2017</v>
      </c>
      <c r="J1495" s="191" t="s">
        <v>3831</v>
      </c>
      <c r="K1495" s="191"/>
      <c r="L1495" s="355">
        <v>700000.0048</v>
      </c>
      <c r="M1495" s="168"/>
      <c r="N1495" s="168"/>
      <c r="O1495" s="168"/>
      <c r="P1495" s="168"/>
      <c r="Q1495" s="168"/>
      <c r="R1495" s="168"/>
      <c r="S1495" s="168"/>
      <c r="T1495" s="168"/>
      <c r="U1495" s="168"/>
      <c r="V1495" s="168"/>
      <c r="W1495" s="168"/>
      <c r="X1495" s="168"/>
      <c r="Y1495" s="168"/>
      <c r="Z1495" s="168"/>
      <c r="AA1495" s="168"/>
      <c r="AB1495" s="168"/>
      <c r="AC1495" s="168"/>
      <c r="AD1495" s="168"/>
      <c r="AE1495" s="168"/>
      <c r="AF1495" s="168"/>
      <c r="AG1495" s="168"/>
      <c r="AH1495" s="168"/>
      <c r="AI1495" s="168"/>
      <c r="AJ1495" s="168"/>
      <c r="AK1495" s="168"/>
      <c r="AL1495" s="168"/>
      <c r="AM1495" s="168"/>
      <c r="AN1495" s="168"/>
      <c r="AO1495" s="168"/>
      <c r="AP1495" s="168"/>
      <c r="AQ1495" s="168"/>
      <c r="AR1495" s="168"/>
      <c r="AS1495" s="168"/>
      <c r="AT1495" s="168"/>
      <c r="AU1495" s="168"/>
      <c r="AV1495" s="168"/>
      <c r="AW1495" s="168"/>
      <c r="AX1495" s="168"/>
      <c r="AY1495" s="168"/>
      <c r="AZ1495" s="168"/>
      <c r="BA1495" s="168"/>
      <c r="BB1495" s="168"/>
      <c r="BC1495" s="168"/>
      <c r="BD1495" s="168"/>
      <c r="BE1495" s="168"/>
      <c r="BF1495" s="168"/>
      <c r="BG1495" s="168"/>
      <c r="BH1495" s="168"/>
      <c r="BI1495" s="168"/>
      <c r="BJ1495" s="168"/>
      <c r="BK1495" s="168"/>
      <c r="BL1495" s="168"/>
      <c r="BM1495" s="168"/>
      <c r="BN1495" s="168"/>
      <c r="BO1495" s="168"/>
      <c r="BP1495" s="168"/>
      <c r="BQ1495" s="168"/>
      <c r="BR1495" s="168"/>
      <c r="BS1495" s="168"/>
      <c r="BT1495" s="168"/>
      <c r="BU1495" s="168"/>
      <c r="BV1495" s="168"/>
      <c r="BW1495" s="168"/>
      <c r="BX1495" s="168"/>
      <c r="BY1495" s="168"/>
      <c r="BZ1495" s="168"/>
      <c r="CA1495" s="168"/>
      <c r="CB1495" s="168"/>
      <c r="CC1495" s="168"/>
      <c r="CD1495" s="168"/>
      <c r="CE1495" s="168"/>
      <c r="CF1495" s="168"/>
      <c r="CG1495" s="168"/>
      <c r="CH1495" s="168"/>
      <c r="CI1495" s="168"/>
      <c r="CJ1495" s="168"/>
      <c r="CK1495" s="168"/>
      <c r="CL1495" s="168"/>
      <c r="CM1495" s="168"/>
      <c r="CN1495" s="168"/>
      <c r="CO1495" s="168"/>
      <c r="CP1495" s="168"/>
      <c r="CQ1495" s="168"/>
      <c r="CR1495" s="168"/>
      <c r="CS1495" s="168"/>
      <c r="CT1495" s="168"/>
      <c r="CU1495" s="168"/>
      <c r="CV1495" s="168"/>
      <c r="CW1495" s="168"/>
      <c r="CX1495" s="168"/>
      <c r="CY1495" s="168"/>
      <c r="CZ1495" s="168"/>
      <c r="DA1495" s="168"/>
      <c r="DB1495" s="168"/>
      <c r="DC1495" s="168"/>
      <c r="DD1495" s="168"/>
      <c r="DE1495" s="168"/>
      <c r="DF1495" s="168"/>
      <c r="DG1495" s="168"/>
      <c r="DH1495" s="168"/>
      <c r="DI1495" s="168"/>
      <c r="DJ1495" s="168"/>
      <c r="DK1495" s="168"/>
      <c r="DL1495" s="168"/>
      <c r="DM1495" s="168"/>
      <c r="DN1495" s="168"/>
      <c r="DO1495" s="168"/>
      <c r="DP1495" s="168"/>
      <c r="DQ1495" s="168"/>
      <c r="DR1495" s="168"/>
      <c r="DS1495" s="168"/>
      <c r="DT1495" s="168"/>
      <c r="DU1495" s="168"/>
      <c r="DV1495" s="168"/>
      <c r="DW1495" s="168"/>
      <c r="DX1495" s="168"/>
      <c r="DY1495" s="168"/>
      <c r="DZ1495" s="168"/>
      <c r="EA1495" s="168"/>
      <c r="EB1495" s="168"/>
      <c r="EC1495" s="168"/>
      <c r="ED1495" s="168"/>
      <c r="EE1495" s="168"/>
      <c r="EF1495" s="168"/>
      <c r="EG1495" s="168"/>
      <c r="EH1495" s="168"/>
      <c r="EI1495" s="168"/>
      <c r="EJ1495" s="168"/>
      <c r="EK1495" s="168"/>
      <c r="EL1495" s="168"/>
      <c r="EM1495" s="168"/>
      <c r="EN1495" s="168"/>
      <c r="EO1495" s="168"/>
      <c r="EP1495" s="168"/>
      <c r="EQ1495" s="168"/>
      <c r="ER1495" s="168"/>
      <c r="ES1495" s="168"/>
      <c r="ET1495" s="168"/>
      <c r="EU1495" s="168"/>
      <c r="EV1495" s="168"/>
      <c r="EW1495" s="168"/>
      <c r="EX1495" s="168"/>
      <c r="EY1495" s="168"/>
      <c r="EZ1495" s="168"/>
      <c r="FA1495" s="168"/>
      <c r="FB1495" s="168"/>
      <c r="FC1495" s="168"/>
      <c r="FD1495" s="168"/>
      <c r="FE1495" s="168"/>
      <c r="FF1495" s="168"/>
      <c r="FG1495" s="168"/>
      <c r="FH1495" s="168"/>
      <c r="FI1495" s="168"/>
      <c r="FJ1495" s="168"/>
      <c r="FK1495" s="168"/>
      <c r="FL1495" s="168"/>
      <c r="FM1495" s="168"/>
      <c r="FN1495" s="168"/>
      <c r="FO1495" s="168"/>
      <c r="FP1495" s="168"/>
      <c r="FQ1495" s="168"/>
      <c r="FR1495" s="168"/>
      <c r="FS1495" s="168"/>
      <c r="FT1495" s="168"/>
      <c r="FU1495" s="168"/>
      <c r="FV1495" s="168"/>
      <c r="FW1495" s="168"/>
      <c r="FX1495" s="168"/>
      <c r="FY1495" s="168"/>
      <c r="FZ1495" s="168"/>
      <c r="GA1495" s="168"/>
      <c r="GB1495" s="168"/>
      <c r="GC1495" s="168"/>
      <c r="GD1495" s="168"/>
      <c r="GE1495" s="168"/>
      <c r="GF1495" s="168"/>
      <c r="GG1495" s="168"/>
      <c r="GH1495" s="168"/>
      <c r="GI1495" s="168"/>
      <c r="GJ1495" s="168"/>
      <c r="GK1495" s="168"/>
      <c r="GL1495" s="168"/>
      <c r="GM1495" s="168"/>
      <c r="GN1495" s="168"/>
      <c r="GO1495" s="168"/>
      <c r="GP1495" s="168"/>
      <c r="GQ1495" s="168"/>
      <c r="GR1495" s="168"/>
      <c r="GS1495" s="168"/>
      <c r="GT1495" s="168"/>
      <c r="GU1495" s="168"/>
      <c r="GV1495" s="168"/>
      <c r="GW1495" s="168"/>
      <c r="GX1495" s="168"/>
      <c r="GY1495" s="168"/>
      <c r="GZ1495" s="168"/>
      <c r="HA1495" s="168"/>
      <c r="HB1495" s="168"/>
      <c r="HC1495" s="168"/>
      <c r="HD1495" s="168"/>
      <c r="HE1495" s="168"/>
      <c r="HF1495" s="168"/>
      <c r="HG1495" s="168"/>
      <c r="HH1495" s="168"/>
      <c r="HI1495" s="168"/>
      <c r="HJ1495" s="168"/>
      <c r="HK1495" s="168"/>
      <c r="HL1495" s="168"/>
      <c r="HM1495" s="168"/>
      <c r="HN1495" s="168"/>
      <c r="HO1495" s="168"/>
      <c r="HP1495" s="168"/>
      <c r="HQ1495" s="168"/>
      <c r="HR1495" s="168"/>
      <c r="HS1495" s="168"/>
      <c r="HT1495" s="168"/>
      <c r="HU1495" s="168"/>
      <c r="HV1495" s="168"/>
      <c r="HW1495" s="168"/>
      <c r="HX1495" s="168"/>
      <c r="HY1495" s="168"/>
      <c r="HZ1495" s="168"/>
      <c r="IA1495" s="168"/>
      <c r="IB1495" s="168"/>
      <c r="IC1495" s="168"/>
      <c r="ID1495" s="168"/>
      <c r="IE1495" s="168"/>
      <c r="IF1495" s="168"/>
      <c r="IG1495" s="168"/>
      <c r="IH1495" s="168"/>
      <c r="II1495" s="168"/>
      <c r="IJ1495" s="168"/>
      <c r="IK1495" s="168"/>
      <c r="IL1495" s="168"/>
      <c r="IM1495" s="168"/>
      <c r="IN1495" s="168"/>
      <c r="IO1495" s="168"/>
      <c r="IP1495" s="168"/>
      <c r="IQ1495" s="168"/>
      <c r="IR1495" s="168"/>
      <c r="IS1495" s="168"/>
      <c r="IT1495" s="168"/>
      <c r="IU1495" s="168"/>
      <c r="IV1495" s="168"/>
      <c r="IW1495" s="168"/>
      <c r="IX1495" s="168"/>
      <c r="IY1495" s="168"/>
      <c r="IZ1495" s="168"/>
      <c r="JA1495" s="168"/>
      <c r="JB1495" s="168"/>
      <c r="JC1495" s="168"/>
      <c r="JD1495" s="168"/>
      <c r="JE1495" s="168"/>
      <c r="JF1495" s="168"/>
      <c r="JG1495" s="168"/>
      <c r="JH1495" s="168"/>
      <c r="JI1495" s="168"/>
      <c r="JJ1495" s="168"/>
      <c r="JK1495" s="168"/>
      <c r="JL1495" s="168"/>
      <c r="JM1495" s="168"/>
      <c r="JN1495" s="168"/>
      <c r="JO1495" s="168"/>
      <c r="JP1495" s="168"/>
      <c r="JQ1495" s="168"/>
      <c r="JR1495" s="168"/>
      <c r="JS1495" s="168"/>
      <c r="JT1495" s="168"/>
      <c r="JU1495" s="168"/>
      <c r="JV1495" s="168"/>
      <c r="JW1495" s="168"/>
      <c r="JX1495" s="168"/>
      <c r="JY1495" s="168"/>
      <c r="JZ1495" s="168"/>
      <c r="KA1495" s="168"/>
      <c r="KB1495" s="168"/>
      <c r="KC1495" s="168"/>
      <c r="KD1495" s="168"/>
      <c r="KE1495" s="168"/>
      <c r="KF1495" s="168"/>
      <c r="KG1495" s="168"/>
      <c r="KH1495" s="168"/>
      <c r="KI1495" s="168"/>
      <c r="KJ1495" s="168"/>
      <c r="KK1495" s="168"/>
      <c r="KL1495" s="168"/>
      <c r="KM1495" s="168"/>
      <c r="KN1495" s="168"/>
      <c r="KO1495" s="168"/>
      <c r="KP1495" s="168"/>
      <c r="KQ1495" s="168"/>
      <c r="KR1495" s="168"/>
      <c r="KS1495" s="168"/>
      <c r="KT1495" s="168"/>
      <c r="KU1495" s="168"/>
      <c r="KV1495" s="168"/>
      <c r="KW1495" s="168"/>
      <c r="KX1495" s="168"/>
      <c r="KY1495" s="168"/>
      <c r="KZ1495" s="168"/>
      <c r="LA1495" s="168"/>
      <c r="LB1495" s="168"/>
      <c r="LC1495" s="168"/>
      <c r="LD1495" s="168"/>
      <c r="LE1495" s="168"/>
      <c r="LF1495" s="168"/>
      <c r="LG1495" s="168"/>
      <c r="LH1495" s="168"/>
      <c r="LI1495" s="168"/>
      <c r="LJ1495" s="168"/>
      <c r="LK1495" s="168"/>
      <c r="LL1495" s="168"/>
      <c r="LM1495" s="168"/>
      <c r="LN1495" s="168"/>
      <c r="LO1495" s="168"/>
      <c r="LP1495" s="168"/>
      <c r="LQ1495" s="168"/>
      <c r="LR1495" s="168"/>
      <c r="LS1495" s="168"/>
      <c r="LT1495" s="168"/>
      <c r="LU1495" s="168"/>
      <c r="LV1495" s="168"/>
      <c r="LW1495" s="168"/>
      <c r="LX1495" s="168"/>
      <c r="LY1495" s="168"/>
      <c r="LZ1495" s="168"/>
      <c r="MA1495" s="168"/>
      <c r="MB1495" s="168"/>
      <c r="MC1495" s="168"/>
      <c r="MD1495" s="168"/>
      <c r="ME1495" s="168"/>
      <c r="MF1495" s="168"/>
      <c r="MG1495" s="168"/>
      <c r="MH1495" s="168"/>
      <c r="MI1495" s="168"/>
      <c r="MJ1495" s="168"/>
      <c r="MK1495" s="168"/>
      <c r="ML1495" s="168"/>
      <c r="MM1495" s="168"/>
      <c r="MN1495" s="168"/>
      <c r="MO1495" s="168"/>
      <c r="MP1495" s="168"/>
      <c r="MQ1495" s="168"/>
      <c r="MR1495" s="168"/>
      <c r="MS1495" s="168"/>
      <c r="MT1495" s="168"/>
      <c r="MU1495" s="168"/>
      <c r="MV1495" s="168"/>
      <c r="MW1495" s="168"/>
      <c r="MX1495" s="168"/>
      <c r="MY1495" s="168"/>
      <c r="MZ1495" s="168"/>
      <c r="NA1495" s="168"/>
      <c r="NB1495" s="168"/>
      <c r="NC1495" s="168"/>
      <c r="ND1495" s="168"/>
      <c r="NE1495" s="168"/>
      <c r="NF1495" s="168"/>
      <c r="NG1495" s="168"/>
      <c r="NH1495" s="168"/>
      <c r="NI1495" s="168"/>
      <c r="NJ1495" s="168"/>
      <c r="NK1495" s="168"/>
      <c r="NL1495" s="168"/>
      <c r="NM1495" s="168"/>
      <c r="NN1495" s="168"/>
      <c r="NO1495" s="168"/>
      <c r="NP1495" s="168"/>
      <c r="NQ1495" s="168"/>
      <c r="NR1495" s="168"/>
      <c r="NS1495" s="168"/>
      <c r="NT1495" s="168"/>
      <c r="NU1495" s="168"/>
      <c r="NV1495" s="168"/>
      <c r="NW1495" s="168"/>
      <c r="NX1495" s="168"/>
      <c r="NY1495" s="168"/>
      <c r="NZ1495" s="168"/>
      <c r="OA1495" s="168"/>
      <c r="OB1495" s="168"/>
      <c r="OC1495" s="168"/>
      <c r="OD1495" s="168"/>
      <c r="OE1495" s="168"/>
      <c r="OF1495" s="168"/>
      <c r="OG1495" s="168"/>
      <c r="OH1495" s="168"/>
      <c r="OI1495" s="168"/>
      <c r="OJ1495" s="168"/>
      <c r="OK1495" s="168"/>
      <c r="OL1495" s="168"/>
      <c r="OM1495" s="168"/>
      <c r="ON1495" s="168"/>
      <c r="OO1495" s="168"/>
      <c r="OP1495" s="168"/>
      <c r="OQ1495" s="168"/>
      <c r="OR1495" s="168"/>
      <c r="OS1495" s="168"/>
      <c r="OT1495" s="168"/>
      <c r="OU1495" s="168"/>
      <c r="OV1495" s="168"/>
      <c r="OW1495" s="168"/>
      <c r="OX1495" s="168"/>
      <c r="OY1495" s="168"/>
      <c r="OZ1495" s="168"/>
      <c r="PA1495" s="168"/>
      <c r="PB1495" s="168"/>
      <c r="PC1495" s="168"/>
      <c r="PD1495" s="168"/>
      <c r="PE1495" s="168"/>
      <c r="PF1495" s="168"/>
      <c r="PG1495" s="168"/>
      <c r="PH1495" s="168"/>
      <c r="PI1495" s="168"/>
      <c r="PJ1495" s="168"/>
      <c r="PK1495" s="168"/>
      <c r="PL1495" s="168"/>
      <c r="PM1495" s="168"/>
      <c r="PN1495" s="168"/>
      <c r="PO1495" s="168"/>
      <c r="PP1495" s="168"/>
      <c r="PQ1495" s="168"/>
      <c r="PR1495" s="168"/>
      <c r="PS1495" s="168"/>
      <c r="PT1495" s="168"/>
      <c r="PU1495" s="168"/>
      <c r="PV1495" s="168"/>
      <c r="PW1495" s="168"/>
      <c r="PX1495" s="168"/>
      <c r="PY1495" s="168"/>
      <c r="PZ1495" s="168"/>
      <c r="QA1495" s="168"/>
      <c r="QB1495" s="168"/>
      <c r="QC1495" s="168"/>
      <c r="QD1495" s="168"/>
      <c r="QE1495" s="168"/>
      <c r="QF1495" s="168"/>
      <c r="QG1495" s="168"/>
      <c r="QH1495" s="168"/>
      <c r="QI1495" s="168"/>
      <c r="QJ1495" s="168"/>
      <c r="QK1495" s="168"/>
      <c r="QL1495" s="168"/>
      <c r="QM1495" s="168"/>
      <c r="QN1495" s="168"/>
      <c r="QO1495" s="168"/>
      <c r="QP1495" s="168"/>
      <c r="QQ1495" s="168"/>
      <c r="QR1495" s="168"/>
      <c r="QS1495" s="168"/>
      <c r="QT1495" s="168"/>
      <c r="QU1495" s="168"/>
      <c r="QV1495" s="168"/>
      <c r="QW1495" s="168"/>
      <c r="QX1495" s="168"/>
      <c r="QY1495" s="168"/>
      <c r="QZ1495" s="168"/>
      <c r="RA1495" s="168"/>
      <c r="RB1495" s="168"/>
      <c r="RC1495" s="168"/>
      <c r="RD1495" s="168"/>
      <c r="RE1495" s="168"/>
      <c r="RF1495" s="168"/>
      <c r="RG1495" s="168"/>
      <c r="RH1495" s="168"/>
      <c r="RI1495" s="168"/>
      <c r="RJ1495" s="168"/>
      <c r="RK1495" s="168"/>
      <c r="RL1495" s="168"/>
      <c r="RM1495" s="168"/>
      <c r="RN1495" s="168"/>
      <c r="RO1495" s="168"/>
      <c r="RP1495" s="168"/>
      <c r="RQ1495" s="168"/>
      <c r="RR1495" s="168"/>
      <c r="RS1495" s="168"/>
      <c r="RT1495" s="168"/>
      <c r="RU1495" s="168"/>
      <c r="RV1495" s="168"/>
      <c r="RW1495" s="168"/>
      <c r="RX1495" s="168"/>
      <c r="RY1495" s="168"/>
      <c r="RZ1495" s="168"/>
      <c r="SA1495" s="168"/>
      <c r="SB1495" s="168"/>
      <c r="SC1495" s="168"/>
      <c r="SD1495" s="168"/>
      <c r="SE1495" s="168"/>
      <c r="SF1495" s="168"/>
      <c r="SG1495" s="168"/>
      <c r="SH1495" s="168"/>
      <c r="SI1495" s="168"/>
      <c r="SJ1495" s="168"/>
      <c r="SK1495" s="168"/>
      <c r="SL1495" s="168"/>
      <c r="SM1495" s="168"/>
      <c r="SN1495" s="168"/>
      <c r="SO1495" s="168"/>
      <c r="SP1495" s="168"/>
      <c r="SQ1495" s="168"/>
      <c r="SR1495" s="168"/>
      <c r="SS1495" s="168"/>
      <c r="ST1495" s="168"/>
      <c r="SU1495" s="168"/>
      <c r="SV1495" s="168"/>
      <c r="SW1495" s="168"/>
      <c r="SX1495" s="168"/>
      <c r="SY1495" s="168"/>
      <c r="SZ1495" s="168"/>
      <c r="TA1495" s="168"/>
      <c r="TB1495" s="168"/>
      <c r="TC1495" s="168"/>
      <c r="TD1495" s="168"/>
      <c r="TE1495" s="168"/>
      <c r="TF1495" s="168"/>
      <c r="TG1495" s="168"/>
      <c r="TH1495" s="168"/>
      <c r="TI1495" s="168"/>
      <c r="TJ1495" s="168"/>
      <c r="TK1495" s="168"/>
      <c r="TL1495" s="168"/>
      <c r="TM1495" s="168"/>
      <c r="TN1495" s="168"/>
      <c r="TO1495" s="168"/>
      <c r="TP1495" s="168"/>
      <c r="TQ1495" s="168"/>
      <c r="TR1495" s="168"/>
      <c r="TS1495" s="168"/>
      <c r="TT1495" s="168"/>
      <c r="TU1495" s="168"/>
      <c r="TV1495" s="168"/>
      <c r="TW1495" s="168"/>
      <c r="TX1495" s="168"/>
      <c r="TY1495" s="168"/>
      <c r="TZ1495" s="168"/>
      <c r="UA1495" s="168"/>
      <c r="UB1495" s="168"/>
      <c r="UC1495" s="168"/>
      <c r="UD1495" s="168"/>
      <c r="UE1495" s="168"/>
      <c r="UF1495" s="168"/>
      <c r="UG1495" s="168"/>
      <c r="UH1495" s="168"/>
      <c r="UI1495" s="168"/>
      <c r="UJ1495" s="168"/>
      <c r="UK1495" s="168"/>
      <c r="UL1495" s="168"/>
      <c r="UM1495" s="168"/>
      <c r="UN1495" s="168"/>
      <c r="UO1495" s="168"/>
      <c r="UP1495" s="168"/>
      <c r="UQ1495" s="168"/>
      <c r="UR1495" s="168"/>
      <c r="US1495" s="168"/>
      <c r="UT1495" s="168"/>
      <c r="UU1495" s="168"/>
      <c r="UV1495" s="168"/>
      <c r="UW1495" s="168"/>
      <c r="UX1495" s="168"/>
      <c r="UY1495" s="168"/>
      <c r="UZ1495" s="168"/>
      <c r="VA1495" s="168"/>
      <c r="VB1495" s="168"/>
      <c r="VC1495" s="168"/>
      <c r="VD1495" s="168"/>
      <c r="VE1495" s="168"/>
      <c r="VF1495" s="168"/>
      <c r="VG1495" s="168"/>
      <c r="VH1495" s="168"/>
      <c r="VI1495" s="168"/>
      <c r="VJ1495" s="168"/>
      <c r="VK1495" s="168"/>
      <c r="VL1495" s="168"/>
      <c r="VM1495" s="168"/>
      <c r="VN1495" s="168"/>
      <c r="VO1495" s="168"/>
      <c r="VP1495" s="168"/>
      <c r="VQ1495" s="168"/>
      <c r="VR1495" s="168"/>
      <c r="VS1495" s="168"/>
      <c r="VT1495" s="168"/>
      <c r="VU1495" s="168"/>
      <c r="VV1495" s="168"/>
      <c r="VW1495" s="168"/>
      <c r="VX1495" s="168"/>
      <c r="VY1495" s="168"/>
      <c r="VZ1495" s="168"/>
      <c r="WA1495" s="168"/>
      <c r="WB1495" s="168"/>
      <c r="WC1495" s="168"/>
      <c r="WD1495" s="168"/>
      <c r="WE1495" s="168"/>
      <c r="WF1495" s="168"/>
      <c r="WG1495" s="168"/>
      <c r="WH1495" s="168"/>
      <c r="WI1495" s="168"/>
      <c r="WJ1495" s="168"/>
      <c r="WK1495" s="168"/>
      <c r="WL1495" s="168"/>
      <c r="WM1495" s="168"/>
      <c r="WN1495" s="168"/>
      <c r="WO1495" s="168"/>
      <c r="WP1495" s="168"/>
      <c r="WQ1495" s="168"/>
      <c r="WR1495" s="168"/>
      <c r="WS1495" s="168"/>
      <c r="WT1495" s="168"/>
      <c r="WU1495" s="168"/>
      <c r="WV1495" s="168"/>
      <c r="WW1495" s="168"/>
      <c r="WX1495" s="168"/>
      <c r="WY1495" s="168"/>
      <c r="WZ1495" s="168"/>
      <c r="XA1495" s="168"/>
      <c r="XB1495" s="168"/>
      <c r="XC1495" s="168"/>
      <c r="XD1495" s="168"/>
      <c r="XE1495" s="168"/>
      <c r="XF1495" s="168"/>
      <c r="XG1495" s="168"/>
      <c r="XH1495" s="168"/>
      <c r="XI1495" s="168"/>
      <c r="XJ1495" s="168"/>
      <c r="XK1495" s="168"/>
      <c r="XL1495" s="168"/>
      <c r="XM1495" s="168"/>
      <c r="XN1495" s="168"/>
      <c r="XO1495" s="168"/>
      <c r="XP1495" s="168"/>
      <c r="XQ1495" s="168"/>
      <c r="XR1495" s="168"/>
      <c r="XS1495" s="168"/>
      <c r="XT1495" s="168"/>
      <c r="XU1495" s="168"/>
      <c r="XV1495" s="168"/>
      <c r="XW1495" s="168"/>
      <c r="XX1495" s="168"/>
      <c r="XY1495" s="168"/>
      <c r="XZ1495" s="168"/>
      <c r="YA1495" s="168"/>
      <c r="YB1495" s="168"/>
      <c r="YC1495" s="168"/>
      <c r="YD1495" s="168"/>
      <c r="YE1495" s="168"/>
      <c r="YF1495" s="168"/>
      <c r="YG1495" s="168"/>
      <c r="YH1495" s="168"/>
      <c r="YI1495" s="168"/>
      <c r="YJ1495" s="168"/>
      <c r="YK1495" s="168"/>
      <c r="YL1495" s="168"/>
      <c r="YM1495" s="168"/>
      <c r="YN1495" s="168"/>
      <c r="YO1495" s="168"/>
      <c r="YP1495" s="168"/>
      <c r="YQ1495" s="168"/>
      <c r="YR1495" s="168"/>
      <c r="YS1495" s="168"/>
      <c r="YT1495" s="168"/>
      <c r="YU1495" s="168"/>
      <c r="YV1495" s="168"/>
      <c r="YW1495" s="168"/>
      <c r="YX1495" s="168"/>
      <c r="YY1495" s="168"/>
      <c r="YZ1495" s="168"/>
      <c r="ZA1495" s="168"/>
      <c r="ZB1495" s="168"/>
      <c r="ZC1495" s="168"/>
      <c r="ZD1495" s="168"/>
      <c r="ZE1495" s="168"/>
      <c r="ZF1495" s="168"/>
      <c r="ZG1495" s="168"/>
      <c r="ZH1495" s="168"/>
      <c r="ZI1495" s="168"/>
      <c r="ZJ1495" s="168"/>
      <c r="ZK1495" s="168"/>
      <c r="ZL1495" s="168"/>
      <c r="ZM1495" s="168"/>
      <c r="ZN1495" s="168"/>
      <c r="ZO1495" s="168"/>
      <c r="ZP1495" s="168"/>
      <c r="ZQ1495" s="168"/>
      <c r="ZR1495" s="168"/>
      <c r="ZS1495" s="168"/>
      <c r="ZT1495" s="168"/>
      <c r="ZU1495" s="168"/>
      <c r="ZV1495" s="168"/>
      <c r="ZW1495" s="168"/>
      <c r="ZX1495" s="168"/>
      <c r="ZY1495" s="168"/>
      <c r="ZZ1495" s="168"/>
      <c r="AAA1495" s="168"/>
      <c r="AAB1495" s="168"/>
      <c r="AAC1495" s="168"/>
      <c r="AAD1495" s="168"/>
      <c r="AAE1495" s="168"/>
      <c r="AAF1495" s="168"/>
      <c r="AAG1495" s="168"/>
      <c r="AAH1495" s="168"/>
      <c r="AAI1495" s="168"/>
      <c r="AAJ1495" s="168"/>
      <c r="AAK1495" s="168"/>
      <c r="AAL1495" s="168"/>
      <c r="AAM1495" s="168"/>
      <c r="AAN1495" s="168"/>
      <c r="AAO1495" s="168"/>
      <c r="AAP1495" s="168"/>
      <c r="AAQ1495" s="168"/>
      <c r="AAR1495" s="168"/>
      <c r="AAS1495" s="168"/>
      <c r="AAT1495" s="168"/>
      <c r="AAU1495" s="168"/>
      <c r="AAV1495" s="168"/>
      <c r="AAW1495" s="168"/>
      <c r="AAX1495" s="168"/>
      <c r="AAY1495" s="168"/>
      <c r="AAZ1495" s="168"/>
      <c r="ABA1495" s="168"/>
      <c r="ABB1495" s="168"/>
      <c r="ABC1495" s="168"/>
      <c r="ABD1495" s="168"/>
      <c r="ABE1495" s="168"/>
      <c r="ABF1495" s="168"/>
      <c r="ABG1495" s="168"/>
      <c r="ABH1495" s="168"/>
      <c r="ABI1495" s="168"/>
      <c r="ABJ1495" s="168"/>
      <c r="ABK1495" s="168"/>
      <c r="ABL1495" s="168"/>
      <c r="ABM1495" s="168"/>
      <c r="ABN1495" s="168"/>
      <c r="ABO1495" s="168"/>
      <c r="ABP1495" s="168"/>
      <c r="ABQ1495" s="168"/>
      <c r="ABR1495" s="168"/>
      <c r="ABS1495" s="168"/>
      <c r="ABT1495" s="168"/>
      <c r="ABU1495" s="168"/>
      <c r="ABV1495" s="168"/>
      <c r="ABW1495" s="168"/>
      <c r="ABX1495" s="168"/>
      <c r="ABY1495" s="168"/>
      <c r="ABZ1495" s="168"/>
      <c r="ACA1495" s="168"/>
      <c r="ACB1495" s="168"/>
      <c r="ACC1495" s="168"/>
      <c r="ACD1495" s="168"/>
      <c r="ACE1495" s="168"/>
      <c r="ACF1495" s="168"/>
      <c r="ACG1495" s="168"/>
      <c r="ACH1495" s="168"/>
      <c r="ACI1495" s="168"/>
      <c r="ACJ1495" s="168"/>
      <c r="ACK1495" s="168"/>
      <c r="ACL1495" s="168"/>
      <c r="ACM1495" s="168"/>
      <c r="ACN1495" s="168"/>
      <c r="ACO1495" s="168"/>
      <c r="ACP1495" s="168"/>
      <c r="ACQ1495" s="168"/>
      <c r="ACR1495" s="168"/>
      <c r="ACS1495" s="168"/>
      <c r="ACT1495" s="168"/>
      <c r="ACU1495" s="168"/>
      <c r="ACV1495" s="168"/>
      <c r="ACW1495" s="168"/>
      <c r="ACX1495" s="168"/>
      <c r="ACY1495" s="168"/>
      <c r="ACZ1495" s="168"/>
      <c r="ADA1495" s="168"/>
      <c r="ADB1495" s="168"/>
      <c r="ADC1495" s="168"/>
      <c r="ADD1495" s="168"/>
      <c r="ADE1495" s="168"/>
      <c r="ADF1495" s="168"/>
      <c r="ADG1495" s="168"/>
      <c r="ADH1495" s="168"/>
      <c r="ADI1495" s="168"/>
      <c r="ADJ1495" s="168"/>
      <c r="ADK1495" s="168"/>
      <c r="ADL1495" s="168"/>
      <c r="ADM1495" s="168"/>
      <c r="ADN1495" s="168"/>
      <c r="ADO1495" s="168"/>
      <c r="ADP1495" s="168"/>
      <c r="ADQ1495" s="168"/>
      <c r="ADR1495" s="168"/>
      <c r="ADS1495" s="168"/>
      <c r="ADT1495" s="168"/>
      <c r="ADU1495" s="168"/>
      <c r="ADV1495" s="168"/>
      <c r="ADW1495" s="168"/>
      <c r="ADX1495" s="168"/>
      <c r="ADY1495" s="168"/>
      <c r="ADZ1495" s="168"/>
      <c r="AEA1495" s="168"/>
      <c r="AEB1495" s="168"/>
      <c r="AEC1495" s="168"/>
      <c r="AED1495" s="168"/>
      <c r="AEE1495" s="168"/>
      <c r="AEF1495" s="168"/>
      <c r="AEG1495" s="168"/>
      <c r="AEH1495" s="168"/>
      <c r="AEI1495" s="168"/>
      <c r="AEJ1495" s="168"/>
      <c r="AEK1495" s="168"/>
      <c r="AEL1495" s="168"/>
      <c r="AEM1495" s="168"/>
      <c r="AEN1495" s="168"/>
      <c r="AEO1495" s="168"/>
      <c r="AEP1495" s="168"/>
      <c r="AEQ1495" s="168"/>
      <c r="AER1495" s="168"/>
      <c r="AES1495" s="168"/>
      <c r="AET1495" s="168"/>
      <c r="AEU1495" s="168"/>
      <c r="AEV1495" s="168"/>
      <c r="AEW1495" s="168"/>
      <c r="AEX1495" s="168"/>
      <c r="AEY1495" s="168"/>
      <c r="AEZ1495" s="168"/>
      <c r="AFA1495" s="168"/>
      <c r="AFB1495" s="168"/>
      <c r="AFC1495" s="168"/>
      <c r="AFD1495" s="168"/>
      <c r="AFE1495" s="168"/>
      <c r="AFF1495" s="168"/>
      <c r="AFG1495" s="168"/>
      <c r="AFH1495" s="168"/>
      <c r="AFI1495" s="168"/>
      <c r="AFJ1495" s="168"/>
      <c r="AFK1495" s="168"/>
      <c r="AFL1495" s="168"/>
      <c r="AFM1495" s="168"/>
      <c r="AFN1495" s="168"/>
      <c r="AFO1495" s="168"/>
      <c r="AFP1495" s="168"/>
      <c r="AFQ1495" s="168"/>
      <c r="AFR1495" s="168"/>
      <c r="AFS1495" s="168"/>
      <c r="AFT1495" s="168"/>
      <c r="AFU1495" s="168"/>
      <c r="AFV1495" s="168"/>
      <c r="AFW1495" s="168"/>
      <c r="AFX1495" s="168"/>
      <c r="AFY1495" s="168"/>
      <c r="AFZ1495" s="168"/>
      <c r="AGA1495" s="168"/>
      <c r="AGB1495" s="168"/>
      <c r="AGC1495" s="168"/>
      <c r="AGD1495" s="168"/>
      <c r="AGE1495" s="168"/>
      <c r="AGF1495" s="168"/>
      <c r="AGG1495" s="168"/>
      <c r="AGH1495" s="168"/>
      <c r="AGI1495" s="168"/>
      <c r="AGJ1495" s="168"/>
      <c r="AGK1495" s="168"/>
      <c r="AGL1495" s="168"/>
      <c r="AGM1495" s="168"/>
      <c r="AGN1495" s="168"/>
      <c r="AGO1495" s="168"/>
      <c r="AGP1495" s="168"/>
      <c r="AGQ1495" s="168"/>
      <c r="AGR1495" s="168"/>
      <c r="AGS1495" s="168"/>
      <c r="AGT1495" s="168"/>
      <c r="AGU1495" s="168"/>
      <c r="AGV1495" s="168"/>
      <c r="AGW1495" s="168"/>
      <c r="AGX1495" s="168"/>
      <c r="AGY1495" s="168"/>
      <c r="AGZ1495" s="168"/>
      <c r="AHA1495" s="168"/>
      <c r="AHB1495" s="168"/>
      <c r="AHC1495" s="168"/>
      <c r="AHD1495" s="168"/>
      <c r="AHE1495" s="168"/>
      <c r="AHF1495" s="168"/>
      <c r="AHG1495" s="168"/>
      <c r="AHH1495" s="168"/>
      <c r="AHI1495" s="168"/>
      <c r="AHJ1495" s="168"/>
      <c r="AHK1495" s="168"/>
      <c r="AHL1495" s="168"/>
      <c r="AHM1495" s="168"/>
      <c r="AHN1495" s="168"/>
      <c r="AHO1495" s="168"/>
      <c r="AHP1495" s="168"/>
      <c r="AHQ1495" s="168"/>
      <c r="AHR1495" s="168"/>
      <c r="AHS1495" s="168"/>
      <c r="AHT1495" s="168"/>
      <c r="AHU1495" s="168"/>
      <c r="AHV1495" s="168"/>
      <c r="AHW1495" s="168"/>
      <c r="AHX1495" s="168"/>
      <c r="AHY1495" s="168"/>
      <c r="AHZ1495" s="168"/>
      <c r="AIA1495" s="168"/>
      <c r="AIB1495" s="168"/>
      <c r="AIC1495" s="168"/>
      <c r="AID1495" s="168"/>
      <c r="AIE1495" s="168"/>
      <c r="AIF1495" s="168"/>
      <c r="AIG1495" s="168"/>
      <c r="AIH1495" s="168"/>
      <c r="AII1495" s="168"/>
      <c r="AIJ1495" s="168"/>
      <c r="AIK1495" s="168"/>
      <c r="AIL1495" s="168"/>
      <c r="AIM1495" s="168"/>
      <c r="AIN1495" s="168"/>
      <c r="AIO1495" s="168"/>
      <c r="AIP1495" s="168"/>
      <c r="AIQ1495" s="168"/>
      <c r="AIR1495" s="168"/>
      <c r="AIS1495" s="168"/>
      <c r="AIT1495" s="168"/>
      <c r="AIU1495" s="168"/>
      <c r="AIV1495" s="168"/>
      <c r="AIW1495" s="168"/>
      <c r="AIX1495" s="168"/>
      <c r="AIY1495" s="168"/>
      <c r="AIZ1495" s="168"/>
      <c r="AJA1495" s="168"/>
      <c r="AJB1495" s="168"/>
      <c r="AJC1495" s="168"/>
      <c r="AJD1495" s="168"/>
      <c r="AJE1495" s="168"/>
      <c r="AJF1495" s="168"/>
      <c r="AJG1495" s="168"/>
      <c r="AJH1495" s="168"/>
      <c r="AJI1495" s="168"/>
      <c r="AJJ1495" s="168"/>
      <c r="AJK1495" s="168"/>
    </row>
    <row r="1496" spans="1:948" s="150" customFormat="1" ht="21.75" customHeight="1" x14ac:dyDescent="0.2">
      <c r="A1496" s="169" t="s">
        <v>9</v>
      </c>
      <c r="B1496" s="170" t="s">
        <v>142</v>
      </c>
      <c r="C1496" s="170" t="s">
        <v>2410</v>
      </c>
      <c r="D1496" s="170" t="s">
        <v>2411</v>
      </c>
      <c r="E1496" s="170" t="s">
        <v>3150</v>
      </c>
      <c r="F1496" s="170" t="s">
        <v>2412</v>
      </c>
      <c r="G1496" s="179">
        <v>42306</v>
      </c>
      <c r="H1496" s="181" t="s">
        <v>2413</v>
      </c>
      <c r="I1496" s="170" t="s">
        <v>2414</v>
      </c>
      <c r="J1496" s="170">
        <v>1413143</v>
      </c>
      <c r="K1496" s="170" t="s">
        <v>16</v>
      </c>
      <c r="L1496" s="286">
        <v>4000</v>
      </c>
    </row>
    <row r="1497" spans="1:948" s="150" customFormat="1" ht="21.75" customHeight="1" x14ac:dyDescent="0.2">
      <c r="A1497" s="169" t="s">
        <v>9</v>
      </c>
      <c r="B1497" s="170" t="s">
        <v>142</v>
      </c>
      <c r="C1497" s="170" t="s">
        <v>2410</v>
      </c>
      <c r="D1497" s="170" t="s">
        <v>2415</v>
      </c>
      <c r="E1497" s="170" t="s">
        <v>3150</v>
      </c>
      <c r="F1497" s="170" t="s">
        <v>2412</v>
      </c>
      <c r="G1497" s="179">
        <v>42306</v>
      </c>
      <c r="H1497" s="181" t="s">
        <v>2413</v>
      </c>
      <c r="I1497" s="170" t="s">
        <v>2414</v>
      </c>
      <c r="J1497" s="170">
        <v>1443149</v>
      </c>
      <c r="K1497" s="170" t="s">
        <v>16</v>
      </c>
      <c r="L1497" s="286">
        <v>4000.01</v>
      </c>
    </row>
    <row r="1498" spans="1:948" s="150" customFormat="1" ht="21.75" customHeight="1" x14ac:dyDescent="0.2">
      <c r="A1498" s="169" t="s">
        <v>9</v>
      </c>
      <c r="B1498" s="259" t="s">
        <v>35</v>
      </c>
      <c r="C1498" s="259" t="s">
        <v>116</v>
      </c>
      <c r="D1498" s="259" t="s">
        <v>2416</v>
      </c>
      <c r="E1498" s="170" t="s">
        <v>3150</v>
      </c>
      <c r="F1498" s="259">
        <v>11601</v>
      </c>
      <c r="G1498" s="260">
        <v>42461</v>
      </c>
      <c r="H1498" s="259" t="s">
        <v>41</v>
      </c>
      <c r="I1498" s="259" t="s">
        <v>381</v>
      </c>
      <c r="J1498" s="259" t="s">
        <v>2417</v>
      </c>
      <c r="K1498" s="259" t="s">
        <v>16</v>
      </c>
      <c r="L1498" s="261">
        <v>6956.52</v>
      </c>
    </row>
    <row r="1499" spans="1:948" s="150" customFormat="1" ht="21.75" customHeight="1" x14ac:dyDescent="0.2">
      <c r="A1499" s="169" t="s">
        <v>9</v>
      </c>
      <c r="B1499" s="259" t="s">
        <v>71</v>
      </c>
      <c r="C1499" s="259" t="s">
        <v>2418</v>
      </c>
      <c r="D1499" s="259" t="s">
        <v>2419</v>
      </c>
      <c r="E1499" s="170" t="s">
        <v>3150</v>
      </c>
      <c r="F1499" s="259" t="s">
        <v>2420</v>
      </c>
      <c r="G1499" s="260">
        <v>42406</v>
      </c>
      <c r="H1499" s="259" t="s">
        <v>570</v>
      </c>
      <c r="I1499" s="259">
        <v>2016</v>
      </c>
      <c r="J1499" s="259" t="s">
        <v>2421</v>
      </c>
      <c r="K1499" s="259" t="s">
        <v>16</v>
      </c>
      <c r="L1499" s="261">
        <v>507100</v>
      </c>
    </row>
    <row r="1500" spans="1:948" s="150" customFormat="1" ht="21.75" customHeight="1" x14ac:dyDescent="0.2">
      <c r="A1500" s="169" t="s">
        <v>9</v>
      </c>
      <c r="B1500" s="174" t="s">
        <v>61</v>
      </c>
      <c r="C1500" s="174" t="s">
        <v>2865</v>
      </c>
      <c r="D1500" s="171" t="s">
        <v>2866</v>
      </c>
      <c r="E1500" s="170" t="s">
        <v>3150</v>
      </c>
      <c r="F1500" s="174">
        <v>962</v>
      </c>
      <c r="G1500" s="175">
        <v>42662</v>
      </c>
      <c r="H1500" s="171" t="s">
        <v>2867</v>
      </c>
      <c r="I1500" s="176" t="s">
        <v>2868</v>
      </c>
      <c r="J1500" s="174" t="s">
        <v>15</v>
      </c>
      <c r="K1500" s="174" t="s">
        <v>16</v>
      </c>
      <c r="L1500" s="177">
        <v>3360</v>
      </c>
    </row>
    <row r="1501" spans="1:948" s="150" customFormat="1" ht="21.75" customHeight="1" x14ac:dyDescent="0.2">
      <c r="A1501" s="169" t="s">
        <v>9</v>
      </c>
      <c r="B1501" s="174" t="s">
        <v>35</v>
      </c>
      <c r="C1501" s="174" t="s">
        <v>2855</v>
      </c>
      <c r="D1501" s="171" t="s">
        <v>2870</v>
      </c>
      <c r="E1501" s="170" t="s">
        <v>3150</v>
      </c>
      <c r="F1501" s="174">
        <v>11780</v>
      </c>
      <c r="G1501" s="175">
        <v>42614</v>
      </c>
      <c r="H1501" s="171" t="s">
        <v>212</v>
      </c>
      <c r="I1501" s="176" t="s">
        <v>2871</v>
      </c>
      <c r="J1501" s="174" t="s">
        <v>2872</v>
      </c>
      <c r="K1501" s="174" t="s">
        <v>16</v>
      </c>
      <c r="L1501" s="177">
        <v>7603.8</v>
      </c>
    </row>
    <row r="1502" spans="1:948" s="150" customFormat="1" ht="21.75" customHeight="1" x14ac:dyDescent="0.2">
      <c r="A1502" s="169" t="s">
        <v>9</v>
      </c>
      <c r="B1502" s="174" t="s">
        <v>64</v>
      </c>
      <c r="C1502" s="174" t="s">
        <v>2806</v>
      </c>
      <c r="D1502" s="171" t="s">
        <v>2877</v>
      </c>
      <c r="E1502" s="170" t="s">
        <v>3150</v>
      </c>
      <c r="F1502" s="174">
        <v>11718</v>
      </c>
      <c r="G1502" s="175">
        <v>42552</v>
      </c>
      <c r="H1502" s="171" t="s">
        <v>2878</v>
      </c>
      <c r="I1502" s="176" t="s">
        <v>2879</v>
      </c>
      <c r="J1502" s="174" t="s">
        <v>2880</v>
      </c>
      <c r="K1502" s="174" t="s">
        <v>16</v>
      </c>
      <c r="L1502" s="177">
        <v>10500</v>
      </c>
    </row>
    <row r="1503" spans="1:948" s="150" customFormat="1" ht="21.75" customHeight="1" x14ac:dyDescent="0.2">
      <c r="A1503" s="169" t="s">
        <v>3481</v>
      </c>
      <c r="B1503" s="170" t="s">
        <v>24</v>
      </c>
      <c r="C1503" s="181" t="s">
        <v>2422</v>
      </c>
      <c r="D1503" s="181" t="s">
        <v>3644</v>
      </c>
      <c r="E1503" s="170" t="s">
        <v>2714</v>
      </c>
      <c r="F1503" s="170">
        <v>70</v>
      </c>
      <c r="G1503" s="182">
        <v>42165</v>
      </c>
      <c r="H1503" s="181" t="s">
        <v>548</v>
      </c>
      <c r="I1503" s="181">
        <v>14000673</v>
      </c>
      <c r="J1503" s="181" t="s">
        <v>15</v>
      </c>
      <c r="K1503" s="170" t="s">
        <v>16</v>
      </c>
      <c r="L1503" s="183">
        <v>3224.8</v>
      </c>
    </row>
    <row r="1504" spans="1:948" s="150" customFormat="1" ht="19.5" customHeight="1" x14ac:dyDescent="0.2">
      <c r="A1504" s="169" t="s">
        <v>191</v>
      </c>
      <c r="B1504" s="170" t="s">
        <v>2280</v>
      </c>
      <c r="C1504" s="181" t="s">
        <v>2423</v>
      </c>
      <c r="D1504" s="181"/>
      <c r="E1504" s="170" t="s">
        <v>3159</v>
      </c>
      <c r="F1504" s="170">
        <v>237</v>
      </c>
      <c r="G1504" s="182">
        <v>42186</v>
      </c>
      <c r="H1504" s="181"/>
      <c r="I1504" s="181"/>
      <c r="J1504" s="181"/>
      <c r="K1504" s="170" t="s">
        <v>16</v>
      </c>
      <c r="L1504" s="183">
        <v>49999.94</v>
      </c>
    </row>
    <row r="1505" spans="1:948" s="139" customFormat="1" ht="19.5" customHeight="1" x14ac:dyDescent="0.2">
      <c r="A1505" s="169" t="s">
        <v>191</v>
      </c>
      <c r="B1505" s="170" t="s">
        <v>2424</v>
      </c>
      <c r="C1505" s="181" t="s">
        <v>324</v>
      </c>
      <c r="D1505" s="181"/>
      <c r="E1505" s="170" t="s">
        <v>3159</v>
      </c>
      <c r="F1505" s="170">
        <v>237</v>
      </c>
      <c r="G1505" s="182">
        <v>42186</v>
      </c>
      <c r="H1505" s="181"/>
      <c r="I1505" s="181"/>
      <c r="J1505" s="181"/>
      <c r="K1505" s="170" t="s">
        <v>16</v>
      </c>
      <c r="L1505" s="183">
        <v>25499.99</v>
      </c>
    </row>
    <row r="1506" spans="1:948" s="153" customFormat="1" ht="19.5" customHeight="1" x14ac:dyDescent="0.2">
      <c r="A1506" s="169" t="s">
        <v>191</v>
      </c>
      <c r="B1506" s="174" t="s">
        <v>35</v>
      </c>
      <c r="C1506" s="174" t="s">
        <v>1768</v>
      </c>
      <c r="D1506" s="171"/>
      <c r="E1506" s="170" t="s">
        <v>3159</v>
      </c>
      <c r="F1506" s="174">
        <v>11890</v>
      </c>
      <c r="G1506" s="175">
        <f>+G1505</f>
        <v>42186</v>
      </c>
      <c r="H1506" s="171" t="s">
        <v>93</v>
      </c>
      <c r="I1506" s="176" t="s">
        <v>2792</v>
      </c>
      <c r="J1506" s="174"/>
      <c r="K1506" s="174" t="s">
        <v>16</v>
      </c>
      <c r="L1506" s="177">
        <v>20000</v>
      </c>
    </row>
    <row r="1507" spans="1:948" s="153" customFormat="1" ht="19.5" customHeight="1" x14ac:dyDescent="0.2">
      <c r="A1507" s="169" t="s">
        <v>191</v>
      </c>
      <c r="B1507" s="170" t="s">
        <v>2280</v>
      </c>
      <c r="C1507" s="174" t="s">
        <v>2796</v>
      </c>
      <c r="D1507" s="171" t="s">
        <v>3161</v>
      </c>
      <c r="E1507" s="170" t="s">
        <v>3159</v>
      </c>
      <c r="F1507" s="174">
        <v>652</v>
      </c>
      <c r="G1507" s="175">
        <v>42660</v>
      </c>
      <c r="H1507" s="171" t="s">
        <v>2797</v>
      </c>
      <c r="I1507" s="176" t="s">
        <v>3162</v>
      </c>
      <c r="J1507" s="174" t="s">
        <v>15</v>
      </c>
      <c r="K1507" s="174" t="s">
        <v>16</v>
      </c>
      <c r="L1507" s="177">
        <v>407160</v>
      </c>
    </row>
    <row r="1508" spans="1:948" s="153" customFormat="1" ht="19.5" customHeight="1" x14ac:dyDescent="0.2">
      <c r="A1508" s="169" t="s">
        <v>191</v>
      </c>
      <c r="B1508" s="174" t="s">
        <v>10</v>
      </c>
      <c r="C1508" s="174" t="s">
        <v>1478</v>
      </c>
      <c r="D1508" s="171" t="s">
        <v>2798</v>
      </c>
      <c r="E1508" s="170" t="s">
        <v>3159</v>
      </c>
      <c r="F1508" s="174">
        <v>11891</v>
      </c>
      <c r="G1508" s="175">
        <v>42681</v>
      </c>
      <c r="H1508" s="171"/>
      <c r="I1508" s="176"/>
      <c r="J1508" s="171" t="s">
        <v>2802</v>
      </c>
      <c r="K1508" s="174" t="s">
        <v>16</v>
      </c>
      <c r="L1508" s="177">
        <f>5391.03*1.16</f>
        <v>6253.5947999999989</v>
      </c>
    </row>
    <row r="1509" spans="1:948" s="153" customFormat="1" ht="19.5" customHeight="1" x14ac:dyDescent="0.2">
      <c r="A1509" s="169" t="s">
        <v>191</v>
      </c>
      <c r="B1509" s="174" t="s">
        <v>35</v>
      </c>
      <c r="C1509" s="174" t="s">
        <v>2803</v>
      </c>
      <c r="D1509" s="171" t="s">
        <v>2804</v>
      </c>
      <c r="E1509" s="170" t="s">
        <v>3159</v>
      </c>
      <c r="F1509" s="174">
        <v>11886</v>
      </c>
      <c r="G1509" s="175">
        <v>42681</v>
      </c>
      <c r="H1509" s="171" t="s">
        <v>139</v>
      </c>
      <c r="I1509" s="176" t="s">
        <v>2722</v>
      </c>
      <c r="J1509" s="174" t="s">
        <v>2805</v>
      </c>
      <c r="K1509" s="174" t="s">
        <v>16</v>
      </c>
      <c r="L1509" s="177">
        <v>7500</v>
      </c>
    </row>
    <row r="1510" spans="1:948" s="153" customFormat="1" ht="19.5" customHeight="1" x14ac:dyDescent="0.2">
      <c r="A1510" s="169" t="s">
        <v>191</v>
      </c>
      <c r="B1510" s="174" t="s">
        <v>64</v>
      </c>
      <c r="C1510" s="174" t="s">
        <v>2806</v>
      </c>
      <c r="D1510" s="171" t="s">
        <v>2807</v>
      </c>
      <c r="E1510" s="170" t="s">
        <v>3159</v>
      </c>
      <c r="F1510" s="174">
        <v>11718</v>
      </c>
      <c r="G1510" s="175">
        <v>42552</v>
      </c>
      <c r="H1510" s="171" t="s">
        <v>2808</v>
      </c>
      <c r="I1510" s="176" t="s">
        <v>2809</v>
      </c>
      <c r="J1510" s="174" t="s">
        <v>2810</v>
      </c>
      <c r="K1510" s="174" t="s">
        <v>16</v>
      </c>
      <c r="L1510" s="177">
        <v>10500</v>
      </c>
    </row>
    <row r="1511" spans="1:948" s="153" customFormat="1" ht="19.5" customHeight="1" x14ac:dyDescent="0.2">
      <c r="A1511" s="169" t="s">
        <v>191</v>
      </c>
      <c r="B1511" s="259" t="s">
        <v>71</v>
      </c>
      <c r="C1511" s="259" t="s">
        <v>2427</v>
      </c>
      <c r="D1511" s="259" t="s">
        <v>2428</v>
      </c>
      <c r="E1511" s="170" t="s">
        <v>3159</v>
      </c>
      <c r="F1511" s="259" t="s">
        <v>2429</v>
      </c>
      <c r="G1511" s="260">
        <v>42405</v>
      </c>
      <c r="H1511" s="259" t="s">
        <v>570</v>
      </c>
      <c r="I1511" s="259">
        <v>2016</v>
      </c>
      <c r="J1511" s="259" t="s">
        <v>2430</v>
      </c>
      <c r="K1511" s="259" t="s">
        <v>16</v>
      </c>
      <c r="L1511" s="261">
        <v>247200</v>
      </c>
    </row>
    <row r="1512" spans="1:948" s="153" customFormat="1" ht="19.5" customHeight="1" x14ac:dyDescent="0.2">
      <c r="A1512" s="169" t="s">
        <v>3481</v>
      </c>
      <c r="B1512" s="270" t="s">
        <v>1907</v>
      </c>
      <c r="C1512" s="270" t="s">
        <v>3202</v>
      </c>
      <c r="D1512" s="271" t="s">
        <v>3482</v>
      </c>
      <c r="E1512" s="271" t="s">
        <v>3483</v>
      </c>
      <c r="F1512" s="270">
        <v>704</v>
      </c>
      <c r="G1512" s="272">
        <v>42912</v>
      </c>
      <c r="H1512" s="271" t="s">
        <v>3204</v>
      </c>
      <c r="I1512" s="271" t="s">
        <v>3203</v>
      </c>
      <c r="J1512" s="271" t="s">
        <v>3605</v>
      </c>
      <c r="K1512" s="271" t="s">
        <v>3199</v>
      </c>
      <c r="L1512" s="273">
        <v>166000</v>
      </c>
    </row>
    <row r="1513" spans="1:948" s="150" customFormat="1" ht="18" customHeight="1" x14ac:dyDescent="0.25">
      <c r="A1513" s="169" t="s">
        <v>3481</v>
      </c>
      <c r="B1513" s="289" t="s">
        <v>3864</v>
      </c>
      <c r="C1513" s="289" t="s">
        <v>3698</v>
      </c>
      <c r="D1513" s="358" t="s">
        <v>3699</v>
      </c>
      <c r="E1513" s="358" t="s">
        <v>3700</v>
      </c>
      <c r="F1513" s="289">
        <v>760</v>
      </c>
      <c r="G1513" s="359">
        <v>42921</v>
      </c>
      <c r="H1513" s="358" t="s">
        <v>3701</v>
      </c>
      <c r="I1513" s="358" t="s">
        <v>13</v>
      </c>
      <c r="J1513" s="358" t="s">
        <v>15</v>
      </c>
      <c r="K1513" s="358"/>
      <c r="L1513" s="360">
        <v>11878.4</v>
      </c>
    </row>
    <row r="1514" spans="1:948" s="150" customFormat="1" ht="27" customHeight="1" x14ac:dyDescent="0.2">
      <c r="A1514" s="169" t="s">
        <v>3481</v>
      </c>
      <c r="B1514" s="289" t="s">
        <v>2243</v>
      </c>
      <c r="C1514" s="361" t="s">
        <v>1164</v>
      </c>
      <c r="D1514" s="361" t="s">
        <v>3702</v>
      </c>
      <c r="E1514" s="361" t="s">
        <v>3703</v>
      </c>
      <c r="F1514" s="361">
        <v>760</v>
      </c>
      <c r="G1514" s="362">
        <v>42921</v>
      </c>
      <c r="H1514" s="361" t="s">
        <v>3704</v>
      </c>
      <c r="I1514" s="361" t="s">
        <v>3705</v>
      </c>
      <c r="J1514" s="361" t="s">
        <v>15</v>
      </c>
      <c r="K1514" s="361"/>
      <c r="L1514" s="363">
        <f>14036/5</f>
        <v>2807.2</v>
      </c>
    </row>
    <row r="1515" spans="1:948" s="150" customFormat="1" ht="27" customHeight="1" x14ac:dyDescent="0.2">
      <c r="A1515" s="169" t="s">
        <v>3481</v>
      </c>
      <c r="B1515" s="289" t="s">
        <v>2243</v>
      </c>
      <c r="C1515" s="361" t="s">
        <v>1164</v>
      </c>
      <c r="D1515" s="361" t="s">
        <v>3706</v>
      </c>
      <c r="E1515" s="361" t="s">
        <v>3707</v>
      </c>
      <c r="F1515" s="361">
        <v>760</v>
      </c>
      <c r="G1515" s="362">
        <v>42921</v>
      </c>
      <c r="H1515" s="361" t="s">
        <v>3704</v>
      </c>
      <c r="I1515" s="361" t="s">
        <v>3708</v>
      </c>
      <c r="J1515" s="361" t="s">
        <v>15</v>
      </c>
      <c r="K1515" s="361"/>
      <c r="L1515" s="363">
        <f>14036/5</f>
        <v>2807.2</v>
      </c>
    </row>
    <row r="1516" spans="1:948" s="150" customFormat="1" ht="27" customHeight="1" x14ac:dyDescent="0.2">
      <c r="A1516" s="169" t="s">
        <v>3481</v>
      </c>
      <c r="B1516" s="289" t="s">
        <v>2243</v>
      </c>
      <c r="C1516" s="361" t="s">
        <v>1164</v>
      </c>
      <c r="D1516" s="361" t="s">
        <v>3709</v>
      </c>
      <c r="E1516" s="361" t="s">
        <v>3710</v>
      </c>
      <c r="F1516" s="361">
        <v>760</v>
      </c>
      <c r="G1516" s="362">
        <v>42921</v>
      </c>
      <c r="H1516" s="361" t="s">
        <v>3704</v>
      </c>
      <c r="I1516" s="361" t="s">
        <v>3705</v>
      </c>
      <c r="J1516" s="361"/>
      <c r="K1516" s="361"/>
      <c r="L1516" s="363">
        <f>14036/5</f>
        <v>2807.2</v>
      </c>
    </row>
    <row r="1517" spans="1:948" s="33" customFormat="1" ht="12" x14ac:dyDescent="0.2">
      <c r="A1517" s="169" t="s">
        <v>3481</v>
      </c>
      <c r="B1517" s="289" t="s">
        <v>2243</v>
      </c>
      <c r="C1517" s="289" t="s">
        <v>110</v>
      </c>
      <c r="D1517" s="361" t="s">
        <v>3754</v>
      </c>
      <c r="E1517" s="361" t="s">
        <v>3755</v>
      </c>
      <c r="F1517" s="289">
        <v>782</v>
      </c>
      <c r="G1517" s="359">
        <v>42922</v>
      </c>
      <c r="H1517" s="361" t="s">
        <v>3756</v>
      </c>
      <c r="I1517" s="361" t="s">
        <v>3757</v>
      </c>
      <c r="J1517" s="361" t="s">
        <v>3758</v>
      </c>
      <c r="K1517" s="361"/>
      <c r="L1517" s="363">
        <v>2807.2</v>
      </c>
      <c r="M1517" s="168"/>
      <c r="N1517" s="168"/>
      <c r="O1517" s="168"/>
      <c r="P1517" s="168"/>
      <c r="Q1517" s="168"/>
      <c r="R1517" s="168"/>
      <c r="S1517" s="168"/>
      <c r="T1517" s="168"/>
      <c r="U1517" s="168"/>
      <c r="V1517" s="168"/>
      <c r="W1517" s="168"/>
      <c r="X1517" s="168"/>
      <c r="Y1517" s="168"/>
      <c r="Z1517" s="168"/>
      <c r="AA1517" s="168"/>
      <c r="AB1517" s="168"/>
      <c r="AC1517" s="168"/>
      <c r="AD1517" s="168"/>
      <c r="AE1517" s="168"/>
      <c r="AF1517" s="168"/>
      <c r="AG1517" s="168"/>
      <c r="AH1517" s="168"/>
      <c r="AI1517" s="168"/>
      <c r="AJ1517" s="168"/>
      <c r="AK1517" s="168"/>
      <c r="AL1517" s="168"/>
      <c r="AM1517" s="168"/>
      <c r="AN1517" s="168"/>
      <c r="AO1517" s="168"/>
      <c r="AP1517" s="168"/>
      <c r="AQ1517" s="168"/>
      <c r="AR1517" s="168"/>
      <c r="AS1517" s="168"/>
      <c r="AT1517" s="168"/>
      <c r="AU1517" s="168"/>
      <c r="AV1517" s="168"/>
      <c r="AW1517" s="168"/>
      <c r="AX1517" s="168"/>
      <c r="AY1517" s="168"/>
      <c r="AZ1517" s="168"/>
      <c r="BA1517" s="168"/>
      <c r="BB1517" s="168"/>
      <c r="BC1517" s="168"/>
      <c r="BD1517" s="168"/>
      <c r="BE1517" s="168"/>
      <c r="BF1517" s="168"/>
      <c r="BG1517" s="168"/>
      <c r="BH1517" s="168"/>
      <c r="BI1517" s="168"/>
      <c r="BJ1517" s="168"/>
      <c r="BK1517" s="168"/>
      <c r="BL1517" s="168"/>
      <c r="BM1517" s="168"/>
      <c r="BN1517" s="168"/>
      <c r="BO1517" s="168"/>
      <c r="BP1517" s="168"/>
      <c r="BQ1517" s="168"/>
      <c r="BR1517" s="168"/>
      <c r="BS1517" s="168"/>
      <c r="BT1517" s="168"/>
      <c r="BU1517" s="168"/>
      <c r="BV1517" s="168"/>
      <c r="BW1517" s="168"/>
      <c r="BX1517" s="168"/>
      <c r="BY1517" s="168"/>
      <c r="BZ1517" s="168"/>
      <c r="CA1517" s="168"/>
      <c r="CB1517" s="168"/>
      <c r="CC1517" s="168"/>
      <c r="CD1517" s="168"/>
      <c r="CE1517" s="168"/>
      <c r="CF1517" s="168"/>
      <c r="CG1517" s="168"/>
      <c r="CH1517" s="168"/>
      <c r="CI1517" s="168"/>
      <c r="CJ1517" s="168"/>
      <c r="CK1517" s="168"/>
      <c r="CL1517" s="168"/>
      <c r="CM1517" s="168"/>
      <c r="CN1517" s="168"/>
      <c r="CO1517" s="168"/>
      <c r="CP1517" s="168"/>
      <c r="CQ1517" s="168"/>
      <c r="CR1517" s="168"/>
      <c r="CS1517" s="168"/>
      <c r="CT1517" s="168"/>
      <c r="CU1517" s="168"/>
      <c r="CV1517" s="168"/>
      <c r="CW1517" s="168"/>
      <c r="CX1517" s="168"/>
      <c r="CY1517" s="168"/>
      <c r="CZ1517" s="168"/>
      <c r="DA1517" s="168"/>
      <c r="DB1517" s="168"/>
      <c r="DC1517" s="168"/>
      <c r="DD1517" s="168"/>
      <c r="DE1517" s="168"/>
      <c r="DF1517" s="168"/>
      <c r="DG1517" s="168"/>
      <c r="DH1517" s="168"/>
      <c r="DI1517" s="168"/>
      <c r="DJ1517" s="168"/>
      <c r="DK1517" s="168"/>
      <c r="DL1517" s="168"/>
      <c r="DM1517" s="168"/>
      <c r="DN1517" s="168"/>
      <c r="DO1517" s="168"/>
      <c r="DP1517" s="168"/>
      <c r="DQ1517" s="168"/>
      <c r="DR1517" s="168"/>
      <c r="DS1517" s="168"/>
      <c r="DT1517" s="168"/>
      <c r="DU1517" s="168"/>
      <c r="DV1517" s="168"/>
      <c r="DW1517" s="168"/>
      <c r="DX1517" s="168"/>
      <c r="DY1517" s="168"/>
      <c r="DZ1517" s="168"/>
      <c r="EA1517" s="168"/>
      <c r="EB1517" s="168"/>
      <c r="EC1517" s="168"/>
      <c r="ED1517" s="168"/>
      <c r="EE1517" s="168"/>
      <c r="EF1517" s="168"/>
      <c r="EG1517" s="168"/>
      <c r="EH1517" s="168"/>
      <c r="EI1517" s="168"/>
      <c r="EJ1517" s="168"/>
      <c r="EK1517" s="168"/>
      <c r="EL1517" s="168"/>
      <c r="EM1517" s="168"/>
      <c r="EN1517" s="168"/>
      <c r="EO1517" s="168"/>
      <c r="EP1517" s="168"/>
      <c r="EQ1517" s="168"/>
      <c r="ER1517" s="168"/>
      <c r="ES1517" s="168"/>
      <c r="ET1517" s="168"/>
      <c r="EU1517" s="168"/>
      <c r="EV1517" s="168"/>
      <c r="EW1517" s="168"/>
      <c r="EX1517" s="168"/>
      <c r="EY1517" s="168"/>
      <c r="EZ1517" s="168"/>
      <c r="FA1517" s="168"/>
      <c r="FB1517" s="168"/>
      <c r="FC1517" s="168"/>
      <c r="FD1517" s="168"/>
      <c r="FE1517" s="168"/>
      <c r="FF1517" s="168"/>
      <c r="FG1517" s="168"/>
      <c r="FH1517" s="168"/>
      <c r="FI1517" s="168"/>
      <c r="FJ1517" s="168"/>
      <c r="FK1517" s="168"/>
      <c r="FL1517" s="168"/>
      <c r="FM1517" s="168"/>
      <c r="FN1517" s="168"/>
      <c r="FO1517" s="168"/>
      <c r="FP1517" s="168"/>
      <c r="FQ1517" s="168"/>
      <c r="FR1517" s="168"/>
      <c r="FS1517" s="168"/>
      <c r="FT1517" s="168"/>
      <c r="FU1517" s="168"/>
      <c r="FV1517" s="168"/>
      <c r="FW1517" s="168"/>
      <c r="FX1517" s="168"/>
      <c r="FY1517" s="168"/>
      <c r="FZ1517" s="168"/>
      <c r="GA1517" s="168"/>
      <c r="GB1517" s="168"/>
      <c r="GC1517" s="168"/>
      <c r="GD1517" s="168"/>
      <c r="GE1517" s="168"/>
      <c r="GF1517" s="168"/>
      <c r="GG1517" s="168"/>
      <c r="GH1517" s="168"/>
      <c r="GI1517" s="168"/>
      <c r="GJ1517" s="168"/>
      <c r="GK1517" s="168"/>
      <c r="GL1517" s="168"/>
      <c r="GM1517" s="168"/>
      <c r="GN1517" s="168"/>
      <c r="GO1517" s="168"/>
      <c r="GP1517" s="168"/>
      <c r="GQ1517" s="168"/>
      <c r="GR1517" s="168"/>
      <c r="GS1517" s="168"/>
      <c r="GT1517" s="168"/>
      <c r="GU1517" s="168"/>
      <c r="GV1517" s="168"/>
      <c r="GW1517" s="168"/>
      <c r="GX1517" s="168"/>
      <c r="GY1517" s="168"/>
      <c r="GZ1517" s="168"/>
      <c r="HA1517" s="168"/>
      <c r="HB1517" s="168"/>
      <c r="HC1517" s="168"/>
      <c r="HD1517" s="168"/>
      <c r="HE1517" s="168"/>
      <c r="HF1517" s="168"/>
      <c r="HG1517" s="168"/>
      <c r="HH1517" s="168"/>
      <c r="HI1517" s="168"/>
      <c r="HJ1517" s="168"/>
      <c r="HK1517" s="168"/>
      <c r="HL1517" s="168"/>
      <c r="HM1517" s="168"/>
      <c r="HN1517" s="168"/>
      <c r="HO1517" s="168"/>
      <c r="HP1517" s="168"/>
      <c r="HQ1517" s="168"/>
      <c r="HR1517" s="168"/>
      <c r="HS1517" s="168"/>
      <c r="HT1517" s="168"/>
      <c r="HU1517" s="168"/>
      <c r="HV1517" s="168"/>
      <c r="HW1517" s="168"/>
      <c r="HX1517" s="168"/>
      <c r="HY1517" s="168"/>
      <c r="HZ1517" s="168"/>
      <c r="IA1517" s="168"/>
      <c r="IB1517" s="168"/>
      <c r="IC1517" s="168"/>
      <c r="ID1517" s="168"/>
      <c r="IE1517" s="168"/>
      <c r="IF1517" s="168"/>
      <c r="IG1517" s="168"/>
      <c r="IH1517" s="168"/>
      <c r="II1517" s="168"/>
      <c r="IJ1517" s="168"/>
      <c r="IK1517" s="168"/>
      <c r="IL1517" s="168"/>
      <c r="IM1517" s="168"/>
      <c r="IN1517" s="168"/>
      <c r="IO1517" s="168"/>
      <c r="IP1517" s="168"/>
      <c r="IQ1517" s="168"/>
      <c r="IR1517" s="168"/>
      <c r="IS1517" s="168"/>
      <c r="IT1517" s="168"/>
      <c r="IU1517" s="168"/>
      <c r="IV1517" s="168"/>
      <c r="IW1517" s="168"/>
      <c r="IX1517" s="168"/>
      <c r="IY1517" s="168"/>
      <c r="IZ1517" s="168"/>
      <c r="JA1517" s="168"/>
      <c r="JB1517" s="168"/>
      <c r="JC1517" s="168"/>
      <c r="JD1517" s="168"/>
      <c r="JE1517" s="168"/>
      <c r="JF1517" s="168"/>
      <c r="JG1517" s="168"/>
      <c r="JH1517" s="168"/>
      <c r="JI1517" s="168"/>
      <c r="JJ1517" s="168"/>
      <c r="JK1517" s="168"/>
      <c r="JL1517" s="168"/>
      <c r="JM1517" s="168"/>
      <c r="JN1517" s="168"/>
      <c r="JO1517" s="168"/>
      <c r="JP1517" s="168"/>
      <c r="JQ1517" s="168"/>
      <c r="JR1517" s="168"/>
      <c r="JS1517" s="168"/>
      <c r="JT1517" s="168"/>
      <c r="JU1517" s="168"/>
      <c r="JV1517" s="168"/>
      <c r="JW1517" s="168"/>
      <c r="JX1517" s="168"/>
      <c r="JY1517" s="168"/>
      <c r="JZ1517" s="168"/>
      <c r="KA1517" s="168"/>
      <c r="KB1517" s="168"/>
      <c r="KC1517" s="168"/>
      <c r="KD1517" s="168"/>
      <c r="KE1517" s="168"/>
      <c r="KF1517" s="168"/>
      <c r="KG1517" s="168"/>
      <c r="KH1517" s="168"/>
      <c r="KI1517" s="168"/>
      <c r="KJ1517" s="168"/>
      <c r="KK1517" s="168"/>
      <c r="KL1517" s="168"/>
      <c r="KM1517" s="168"/>
      <c r="KN1517" s="168"/>
      <c r="KO1517" s="168"/>
      <c r="KP1517" s="168"/>
      <c r="KQ1517" s="168"/>
      <c r="KR1517" s="168"/>
      <c r="KS1517" s="168"/>
      <c r="KT1517" s="168"/>
      <c r="KU1517" s="168"/>
      <c r="KV1517" s="168"/>
      <c r="KW1517" s="168"/>
      <c r="KX1517" s="168"/>
      <c r="KY1517" s="168"/>
      <c r="KZ1517" s="168"/>
      <c r="LA1517" s="168"/>
      <c r="LB1517" s="168"/>
      <c r="LC1517" s="168"/>
      <c r="LD1517" s="168"/>
      <c r="LE1517" s="168"/>
      <c r="LF1517" s="168"/>
      <c r="LG1517" s="168"/>
      <c r="LH1517" s="168"/>
      <c r="LI1517" s="168"/>
      <c r="LJ1517" s="168"/>
      <c r="LK1517" s="168"/>
      <c r="LL1517" s="168"/>
      <c r="LM1517" s="168"/>
      <c r="LN1517" s="168"/>
      <c r="LO1517" s="168"/>
      <c r="LP1517" s="168"/>
      <c r="LQ1517" s="168"/>
      <c r="LR1517" s="168"/>
      <c r="LS1517" s="168"/>
      <c r="LT1517" s="168"/>
      <c r="LU1517" s="168"/>
      <c r="LV1517" s="168"/>
      <c r="LW1517" s="168"/>
      <c r="LX1517" s="168"/>
      <c r="LY1517" s="168"/>
      <c r="LZ1517" s="168"/>
      <c r="MA1517" s="168"/>
      <c r="MB1517" s="168"/>
      <c r="MC1517" s="168"/>
      <c r="MD1517" s="168"/>
      <c r="ME1517" s="168"/>
      <c r="MF1517" s="168"/>
      <c r="MG1517" s="168"/>
      <c r="MH1517" s="168"/>
      <c r="MI1517" s="168"/>
      <c r="MJ1517" s="168"/>
      <c r="MK1517" s="168"/>
      <c r="ML1517" s="168"/>
      <c r="MM1517" s="168"/>
      <c r="MN1517" s="168"/>
      <c r="MO1517" s="168"/>
      <c r="MP1517" s="168"/>
      <c r="MQ1517" s="168"/>
      <c r="MR1517" s="168"/>
      <c r="MS1517" s="168"/>
      <c r="MT1517" s="168"/>
      <c r="MU1517" s="168"/>
      <c r="MV1517" s="168"/>
      <c r="MW1517" s="168"/>
      <c r="MX1517" s="168"/>
      <c r="MY1517" s="168"/>
      <c r="MZ1517" s="168"/>
      <c r="NA1517" s="168"/>
      <c r="NB1517" s="168"/>
      <c r="NC1517" s="168"/>
      <c r="ND1517" s="168"/>
      <c r="NE1517" s="168"/>
      <c r="NF1517" s="168"/>
      <c r="NG1517" s="168"/>
      <c r="NH1517" s="168"/>
      <c r="NI1517" s="168"/>
      <c r="NJ1517" s="168"/>
      <c r="NK1517" s="168"/>
      <c r="NL1517" s="168"/>
      <c r="NM1517" s="168"/>
      <c r="NN1517" s="168"/>
      <c r="NO1517" s="168"/>
      <c r="NP1517" s="168"/>
      <c r="NQ1517" s="168"/>
      <c r="NR1517" s="168"/>
      <c r="NS1517" s="168"/>
      <c r="NT1517" s="168"/>
      <c r="NU1517" s="168"/>
      <c r="NV1517" s="168"/>
      <c r="NW1517" s="168"/>
      <c r="NX1517" s="168"/>
      <c r="NY1517" s="168"/>
      <c r="NZ1517" s="168"/>
      <c r="OA1517" s="168"/>
      <c r="OB1517" s="168"/>
      <c r="OC1517" s="168"/>
      <c r="OD1517" s="168"/>
      <c r="OE1517" s="168"/>
      <c r="OF1517" s="168"/>
      <c r="OG1517" s="168"/>
      <c r="OH1517" s="168"/>
      <c r="OI1517" s="168"/>
      <c r="OJ1517" s="168"/>
      <c r="OK1517" s="168"/>
      <c r="OL1517" s="168"/>
      <c r="OM1517" s="168"/>
      <c r="ON1517" s="168"/>
      <c r="OO1517" s="168"/>
      <c r="OP1517" s="168"/>
      <c r="OQ1517" s="168"/>
      <c r="OR1517" s="168"/>
      <c r="OS1517" s="168"/>
      <c r="OT1517" s="168"/>
      <c r="OU1517" s="168"/>
      <c r="OV1517" s="168"/>
      <c r="OW1517" s="168"/>
      <c r="OX1517" s="168"/>
      <c r="OY1517" s="168"/>
      <c r="OZ1517" s="168"/>
      <c r="PA1517" s="168"/>
      <c r="PB1517" s="168"/>
      <c r="PC1517" s="168"/>
      <c r="PD1517" s="168"/>
      <c r="PE1517" s="168"/>
      <c r="PF1517" s="168"/>
      <c r="PG1517" s="168"/>
      <c r="PH1517" s="168"/>
      <c r="PI1517" s="168"/>
      <c r="PJ1517" s="168"/>
      <c r="PK1517" s="168"/>
      <c r="PL1517" s="168"/>
      <c r="PM1517" s="168"/>
      <c r="PN1517" s="168"/>
      <c r="PO1517" s="168"/>
      <c r="PP1517" s="168"/>
      <c r="PQ1517" s="168"/>
      <c r="PR1517" s="168"/>
      <c r="PS1517" s="168"/>
      <c r="PT1517" s="168"/>
      <c r="PU1517" s="168"/>
      <c r="PV1517" s="168"/>
      <c r="PW1517" s="168"/>
      <c r="PX1517" s="168"/>
      <c r="PY1517" s="168"/>
      <c r="PZ1517" s="168"/>
      <c r="QA1517" s="168"/>
      <c r="QB1517" s="168"/>
      <c r="QC1517" s="168"/>
      <c r="QD1517" s="168"/>
      <c r="QE1517" s="168"/>
      <c r="QF1517" s="168"/>
      <c r="QG1517" s="168"/>
      <c r="QH1517" s="168"/>
      <c r="QI1517" s="168"/>
      <c r="QJ1517" s="168"/>
      <c r="QK1517" s="168"/>
      <c r="QL1517" s="168"/>
      <c r="QM1517" s="168"/>
      <c r="QN1517" s="168"/>
      <c r="QO1517" s="168"/>
      <c r="QP1517" s="168"/>
      <c r="QQ1517" s="168"/>
      <c r="QR1517" s="168"/>
      <c r="QS1517" s="168"/>
      <c r="QT1517" s="168"/>
      <c r="QU1517" s="168"/>
      <c r="QV1517" s="168"/>
      <c r="QW1517" s="168"/>
      <c r="QX1517" s="168"/>
      <c r="QY1517" s="168"/>
      <c r="QZ1517" s="168"/>
      <c r="RA1517" s="168"/>
      <c r="RB1517" s="168"/>
      <c r="RC1517" s="168"/>
      <c r="RD1517" s="168"/>
      <c r="RE1517" s="168"/>
      <c r="RF1517" s="168"/>
      <c r="RG1517" s="168"/>
      <c r="RH1517" s="168"/>
      <c r="RI1517" s="168"/>
      <c r="RJ1517" s="168"/>
      <c r="RK1517" s="168"/>
      <c r="RL1517" s="168"/>
      <c r="RM1517" s="168"/>
      <c r="RN1517" s="168"/>
      <c r="RO1517" s="168"/>
      <c r="RP1517" s="168"/>
      <c r="RQ1517" s="168"/>
      <c r="RR1517" s="168"/>
      <c r="RS1517" s="168"/>
      <c r="RT1517" s="168"/>
      <c r="RU1517" s="168"/>
      <c r="RV1517" s="168"/>
      <c r="RW1517" s="168"/>
      <c r="RX1517" s="168"/>
      <c r="RY1517" s="168"/>
      <c r="RZ1517" s="168"/>
      <c r="SA1517" s="168"/>
      <c r="SB1517" s="168"/>
      <c r="SC1517" s="168"/>
      <c r="SD1517" s="168"/>
      <c r="SE1517" s="168"/>
      <c r="SF1517" s="168"/>
      <c r="SG1517" s="168"/>
      <c r="SH1517" s="168"/>
      <c r="SI1517" s="168"/>
      <c r="SJ1517" s="168"/>
      <c r="SK1517" s="168"/>
      <c r="SL1517" s="168"/>
      <c r="SM1517" s="168"/>
      <c r="SN1517" s="168"/>
      <c r="SO1517" s="168"/>
      <c r="SP1517" s="168"/>
      <c r="SQ1517" s="168"/>
      <c r="SR1517" s="168"/>
      <c r="SS1517" s="168"/>
      <c r="ST1517" s="168"/>
      <c r="SU1517" s="168"/>
      <c r="SV1517" s="168"/>
      <c r="SW1517" s="168"/>
      <c r="SX1517" s="168"/>
      <c r="SY1517" s="168"/>
      <c r="SZ1517" s="168"/>
      <c r="TA1517" s="168"/>
      <c r="TB1517" s="168"/>
      <c r="TC1517" s="168"/>
      <c r="TD1517" s="168"/>
      <c r="TE1517" s="168"/>
      <c r="TF1517" s="168"/>
      <c r="TG1517" s="168"/>
      <c r="TH1517" s="168"/>
      <c r="TI1517" s="168"/>
      <c r="TJ1517" s="168"/>
      <c r="TK1517" s="168"/>
      <c r="TL1517" s="168"/>
      <c r="TM1517" s="168"/>
      <c r="TN1517" s="168"/>
      <c r="TO1517" s="168"/>
      <c r="TP1517" s="168"/>
      <c r="TQ1517" s="168"/>
      <c r="TR1517" s="168"/>
      <c r="TS1517" s="168"/>
      <c r="TT1517" s="168"/>
      <c r="TU1517" s="168"/>
      <c r="TV1517" s="168"/>
      <c r="TW1517" s="168"/>
      <c r="TX1517" s="168"/>
      <c r="TY1517" s="168"/>
      <c r="TZ1517" s="168"/>
      <c r="UA1517" s="168"/>
      <c r="UB1517" s="168"/>
      <c r="UC1517" s="168"/>
      <c r="UD1517" s="168"/>
      <c r="UE1517" s="168"/>
      <c r="UF1517" s="168"/>
      <c r="UG1517" s="168"/>
      <c r="UH1517" s="168"/>
      <c r="UI1517" s="168"/>
      <c r="UJ1517" s="168"/>
      <c r="UK1517" s="168"/>
      <c r="UL1517" s="168"/>
      <c r="UM1517" s="168"/>
      <c r="UN1517" s="168"/>
      <c r="UO1517" s="168"/>
      <c r="UP1517" s="168"/>
      <c r="UQ1517" s="168"/>
      <c r="UR1517" s="168"/>
      <c r="US1517" s="168"/>
      <c r="UT1517" s="168"/>
      <c r="UU1517" s="168"/>
      <c r="UV1517" s="168"/>
      <c r="UW1517" s="168"/>
      <c r="UX1517" s="168"/>
      <c r="UY1517" s="168"/>
      <c r="UZ1517" s="168"/>
      <c r="VA1517" s="168"/>
      <c r="VB1517" s="168"/>
      <c r="VC1517" s="168"/>
      <c r="VD1517" s="168"/>
      <c r="VE1517" s="168"/>
      <c r="VF1517" s="168"/>
      <c r="VG1517" s="168"/>
      <c r="VH1517" s="168"/>
      <c r="VI1517" s="168"/>
      <c r="VJ1517" s="168"/>
      <c r="VK1517" s="168"/>
      <c r="VL1517" s="168"/>
      <c r="VM1517" s="168"/>
      <c r="VN1517" s="168"/>
      <c r="VO1517" s="168"/>
      <c r="VP1517" s="168"/>
      <c r="VQ1517" s="168"/>
      <c r="VR1517" s="168"/>
      <c r="VS1517" s="168"/>
      <c r="VT1517" s="168"/>
      <c r="VU1517" s="168"/>
      <c r="VV1517" s="168"/>
      <c r="VW1517" s="168"/>
      <c r="VX1517" s="168"/>
      <c r="VY1517" s="168"/>
      <c r="VZ1517" s="168"/>
      <c r="WA1517" s="168"/>
      <c r="WB1517" s="168"/>
      <c r="WC1517" s="168"/>
      <c r="WD1517" s="168"/>
      <c r="WE1517" s="168"/>
      <c r="WF1517" s="168"/>
      <c r="WG1517" s="168"/>
      <c r="WH1517" s="168"/>
      <c r="WI1517" s="168"/>
      <c r="WJ1517" s="168"/>
      <c r="WK1517" s="168"/>
      <c r="WL1517" s="168"/>
      <c r="WM1517" s="168"/>
      <c r="WN1517" s="168"/>
      <c r="WO1517" s="168"/>
      <c r="WP1517" s="168"/>
      <c r="WQ1517" s="168"/>
      <c r="WR1517" s="168"/>
      <c r="WS1517" s="168"/>
      <c r="WT1517" s="168"/>
      <c r="WU1517" s="168"/>
      <c r="WV1517" s="168"/>
      <c r="WW1517" s="168"/>
      <c r="WX1517" s="168"/>
      <c r="WY1517" s="168"/>
      <c r="WZ1517" s="168"/>
      <c r="XA1517" s="168"/>
      <c r="XB1517" s="168"/>
      <c r="XC1517" s="168"/>
      <c r="XD1517" s="168"/>
      <c r="XE1517" s="168"/>
      <c r="XF1517" s="168"/>
      <c r="XG1517" s="168"/>
      <c r="XH1517" s="168"/>
      <c r="XI1517" s="168"/>
      <c r="XJ1517" s="168"/>
      <c r="XK1517" s="168"/>
      <c r="XL1517" s="168"/>
      <c r="XM1517" s="168"/>
      <c r="XN1517" s="168"/>
      <c r="XO1517" s="168"/>
      <c r="XP1517" s="168"/>
      <c r="XQ1517" s="168"/>
      <c r="XR1517" s="168"/>
      <c r="XS1517" s="168"/>
      <c r="XT1517" s="168"/>
      <c r="XU1517" s="168"/>
      <c r="XV1517" s="168"/>
      <c r="XW1517" s="168"/>
      <c r="XX1517" s="168"/>
      <c r="XY1517" s="168"/>
      <c r="XZ1517" s="168"/>
      <c r="YA1517" s="168"/>
      <c r="YB1517" s="168"/>
      <c r="YC1517" s="168"/>
      <c r="YD1517" s="168"/>
      <c r="YE1517" s="168"/>
      <c r="YF1517" s="168"/>
      <c r="YG1517" s="168"/>
      <c r="YH1517" s="168"/>
      <c r="YI1517" s="168"/>
      <c r="YJ1517" s="168"/>
      <c r="YK1517" s="168"/>
      <c r="YL1517" s="168"/>
      <c r="YM1517" s="168"/>
      <c r="YN1517" s="168"/>
      <c r="YO1517" s="168"/>
      <c r="YP1517" s="168"/>
      <c r="YQ1517" s="168"/>
      <c r="YR1517" s="168"/>
      <c r="YS1517" s="168"/>
      <c r="YT1517" s="168"/>
      <c r="YU1517" s="168"/>
      <c r="YV1517" s="168"/>
      <c r="YW1517" s="168"/>
      <c r="YX1517" s="168"/>
      <c r="YY1517" s="168"/>
      <c r="YZ1517" s="168"/>
      <c r="ZA1517" s="168"/>
      <c r="ZB1517" s="168"/>
      <c r="ZC1517" s="168"/>
      <c r="ZD1517" s="168"/>
      <c r="ZE1517" s="168"/>
      <c r="ZF1517" s="168"/>
      <c r="ZG1517" s="168"/>
      <c r="ZH1517" s="168"/>
      <c r="ZI1517" s="168"/>
      <c r="ZJ1517" s="168"/>
      <c r="ZK1517" s="168"/>
      <c r="ZL1517" s="168"/>
      <c r="ZM1517" s="168"/>
      <c r="ZN1517" s="168"/>
      <c r="ZO1517" s="168"/>
      <c r="ZP1517" s="168"/>
      <c r="ZQ1517" s="168"/>
      <c r="ZR1517" s="168"/>
      <c r="ZS1517" s="168"/>
      <c r="ZT1517" s="168"/>
      <c r="ZU1517" s="168"/>
      <c r="ZV1517" s="168"/>
      <c r="ZW1517" s="168"/>
      <c r="ZX1517" s="168"/>
      <c r="ZY1517" s="168"/>
      <c r="ZZ1517" s="168"/>
      <c r="AAA1517" s="168"/>
      <c r="AAB1517" s="168"/>
      <c r="AAC1517" s="168"/>
      <c r="AAD1517" s="168"/>
      <c r="AAE1517" s="168"/>
      <c r="AAF1517" s="168"/>
      <c r="AAG1517" s="168"/>
      <c r="AAH1517" s="168"/>
      <c r="AAI1517" s="168"/>
      <c r="AAJ1517" s="168"/>
      <c r="AAK1517" s="168"/>
      <c r="AAL1517" s="168"/>
      <c r="AAM1517" s="168"/>
      <c r="AAN1517" s="168"/>
      <c r="AAO1517" s="168"/>
      <c r="AAP1517" s="168"/>
      <c r="AAQ1517" s="168"/>
      <c r="AAR1517" s="168"/>
      <c r="AAS1517" s="168"/>
      <c r="AAT1517" s="168"/>
      <c r="AAU1517" s="168"/>
      <c r="AAV1517" s="168"/>
      <c r="AAW1517" s="168"/>
      <c r="AAX1517" s="168"/>
      <c r="AAY1517" s="168"/>
      <c r="AAZ1517" s="168"/>
      <c r="ABA1517" s="168"/>
      <c r="ABB1517" s="168"/>
      <c r="ABC1517" s="168"/>
      <c r="ABD1517" s="168"/>
      <c r="ABE1517" s="168"/>
      <c r="ABF1517" s="168"/>
      <c r="ABG1517" s="168"/>
      <c r="ABH1517" s="168"/>
      <c r="ABI1517" s="168"/>
      <c r="ABJ1517" s="168"/>
      <c r="ABK1517" s="168"/>
      <c r="ABL1517" s="168"/>
      <c r="ABM1517" s="168"/>
      <c r="ABN1517" s="168"/>
      <c r="ABO1517" s="168"/>
      <c r="ABP1517" s="168"/>
      <c r="ABQ1517" s="168"/>
      <c r="ABR1517" s="168"/>
      <c r="ABS1517" s="168"/>
      <c r="ABT1517" s="168"/>
      <c r="ABU1517" s="168"/>
      <c r="ABV1517" s="168"/>
      <c r="ABW1517" s="168"/>
      <c r="ABX1517" s="168"/>
      <c r="ABY1517" s="168"/>
      <c r="ABZ1517" s="168"/>
      <c r="ACA1517" s="168"/>
      <c r="ACB1517" s="168"/>
      <c r="ACC1517" s="168"/>
      <c r="ACD1517" s="168"/>
      <c r="ACE1517" s="168"/>
      <c r="ACF1517" s="168"/>
      <c r="ACG1517" s="168"/>
      <c r="ACH1517" s="168"/>
      <c r="ACI1517" s="168"/>
      <c r="ACJ1517" s="168"/>
      <c r="ACK1517" s="168"/>
      <c r="ACL1517" s="168"/>
      <c r="ACM1517" s="168"/>
      <c r="ACN1517" s="168"/>
      <c r="ACO1517" s="168"/>
      <c r="ACP1517" s="168"/>
      <c r="ACQ1517" s="168"/>
      <c r="ACR1517" s="168"/>
      <c r="ACS1517" s="168"/>
      <c r="ACT1517" s="168"/>
      <c r="ACU1517" s="168"/>
      <c r="ACV1517" s="168"/>
      <c r="ACW1517" s="168"/>
      <c r="ACX1517" s="168"/>
      <c r="ACY1517" s="168"/>
      <c r="ACZ1517" s="168"/>
      <c r="ADA1517" s="168"/>
      <c r="ADB1517" s="168"/>
      <c r="ADC1517" s="168"/>
      <c r="ADD1517" s="168"/>
      <c r="ADE1517" s="168"/>
      <c r="ADF1517" s="168"/>
      <c r="ADG1517" s="168"/>
      <c r="ADH1517" s="168"/>
      <c r="ADI1517" s="168"/>
      <c r="ADJ1517" s="168"/>
      <c r="ADK1517" s="168"/>
      <c r="ADL1517" s="168"/>
      <c r="ADM1517" s="168"/>
      <c r="ADN1517" s="168"/>
      <c r="ADO1517" s="168"/>
      <c r="ADP1517" s="168"/>
      <c r="ADQ1517" s="168"/>
      <c r="ADR1517" s="168"/>
      <c r="ADS1517" s="168"/>
      <c r="ADT1517" s="168"/>
      <c r="ADU1517" s="168"/>
      <c r="ADV1517" s="168"/>
      <c r="ADW1517" s="168"/>
      <c r="ADX1517" s="168"/>
      <c r="ADY1517" s="168"/>
      <c r="ADZ1517" s="168"/>
      <c r="AEA1517" s="168"/>
      <c r="AEB1517" s="168"/>
      <c r="AEC1517" s="168"/>
      <c r="AED1517" s="168"/>
      <c r="AEE1517" s="168"/>
      <c r="AEF1517" s="168"/>
      <c r="AEG1517" s="168"/>
      <c r="AEH1517" s="168"/>
      <c r="AEI1517" s="168"/>
      <c r="AEJ1517" s="168"/>
      <c r="AEK1517" s="168"/>
      <c r="AEL1517" s="168"/>
      <c r="AEM1517" s="168"/>
      <c r="AEN1517" s="168"/>
      <c r="AEO1517" s="168"/>
      <c r="AEP1517" s="168"/>
      <c r="AEQ1517" s="168"/>
      <c r="AER1517" s="168"/>
      <c r="AES1517" s="168"/>
      <c r="AET1517" s="168"/>
      <c r="AEU1517" s="168"/>
      <c r="AEV1517" s="168"/>
      <c r="AEW1517" s="168"/>
      <c r="AEX1517" s="168"/>
      <c r="AEY1517" s="168"/>
      <c r="AEZ1517" s="168"/>
      <c r="AFA1517" s="168"/>
      <c r="AFB1517" s="168"/>
      <c r="AFC1517" s="168"/>
      <c r="AFD1517" s="168"/>
      <c r="AFE1517" s="168"/>
      <c r="AFF1517" s="168"/>
      <c r="AFG1517" s="168"/>
      <c r="AFH1517" s="168"/>
      <c r="AFI1517" s="168"/>
      <c r="AFJ1517" s="168"/>
      <c r="AFK1517" s="168"/>
      <c r="AFL1517" s="168"/>
      <c r="AFM1517" s="168"/>
      <c r="AFN1517" s="168"/>
      <c r="AFO1517" s="168"/>
      <c r="AFP1517" s="168"/>
      <c r="AFQ1517" s="168"/>
      <c r="AFR1517" s="168"/>
      <c r="AFS1517" s="168"/>
      <c r="AFT1517" s="168"/>
      <c r="AFU1517" s="168"/>
      <c r="AFV1517" s="168"/>
      <c r="AFW1517" s="168"/>
      <c r="AFX1517" s="168"/>
      <c r="AFY1517" s="168"/>
      <c r="AFZ1517" s="168"/>
      <c r="AGA1517" s="168"/>
      <c r="AGB1517" s="168"/>
      <c r="AGC1517" s="168"/>
      <c r="AGD1517" s="168"/>
      <c r="AGE1517" s="168"/>
      <c r="AGF1517" s="168"/>
      <c r="AGG1517" s="168"/>
      <c r="AGH1517" s="168"/>
      <c r="AGI1517" s="168"/>
      <c r="AGJ1517" s="168"/>
      <c r="AGK1517" s="168"/>
      <c r="AGL1517" s="168"/>
      <c r="AGM1517" s="168"/>
      <c r="AGN1517" s="168"/>
      <c r="AGO1517" s="168"/>
      <c r="AGP1517" s="168"/>
      <c r="AGQ1517" s="168"/>
      <c r="AGR1517" s="168"/>
      <c r="AGS1517" s="168"/>
      <c r="AGT1517" s="168"/>
      <c r="AGU1517" s="168"/>
      <c r="AGV1517" s="168"/>
      <c r="AGW1517" s="168"/>
      <c r="AGX1517" s="168"/>
      <c r="AGY1517" s="168"/>
      <c r="AGZ1517" s="168"/>
      <c r="AHA1517" s="168"/>
      <c r="AHB1517" s="168"/>
      <c r="AHC1517" s="168"/>
      <c r="AHD1517" s="168"/>
      <c r="AHE1517" s="168"/>
      <c r="AHF1517" s="168"/>
      <c r="AHG1517" s="168"/>
      <c r="AHH1517" s="168"/>
      <c r="AHI1517" s="168"/>
      <c r="AHJ1517" s="168"/>
      <c r="AHK1517" s="168"/>
      <c r="AHL1517" s="168"/>
      <c r="AHM1517" s="168"/>
      <c r="AHN1517" s="168"/>
      <c r="AHO1517" s="168"/>
      <c r="AHP1517" s="168"/>
      <c r="AHQ1517" s="168"/>
      <c r="AHR1517" s="168"/>
      <c r="AHS1517" s="168"/>
      <c r="AHT1517" s="168"/>
      <c r="AHU1517" s="168"/>
      <c r="AHV1517" s="168"/>
      <c r="AHW1517" s="168"/>
      <c r="AHX1517" s="168"/>
      <c r="AHY1517" s="168"/>
      <c r="AHZ1517" s="168"/>
      <c r="AIA1517" s="168"/>
      <c r="AIB1517" s="168"/>
      <c r="AIC1517" s="168"/>
      <c r="AID1517" s="168"/>
      <c r="AIE1517" s="168"/>
      <c r="AIF1517" s="168"/>
      <c r="AIG1517" s="168"/>
      <c r="AIH1517" s="168"/>
      <c r="AII1517" s="168"/>
      <c r="AIJ1517" s="168"/>
      <c r="AIK1517" s="168"/>
      <c r="AIL1517" s="168"/>
      <c r="AIM1517" s="168"/>
      <c r="AIN1517" s="168"/>
      <c r="AIO1517" s="168"/>
      <c r="AIP1517" s="168"/>
      <c r="AIQ1517" s="168"/>
      <c r="AIR1517" s="168"/>
      <c r="AIS1517" s="168"/>
      <c r="AIT1517" s="168"/>
      <c r="AIU1517" s="168"/>
      <c r="AIV1517" s="168"/>
      <c r="AIW1517" s="168"/>
      <c r="AIX1517" s="168"/>
      <c r="AIY1517" s="168"/>
      <c r="AIZ1517" s="168"/>
      <c r="AJA1517" s="168"/>
      <c r="AJB1517" s="168"/>
      <c r="AJC1517" s="168"/>
      <c r="AJD1517" s="168"/>
      <c r="AJE1517" s="168"/>
      <c r="AJF1517" s="168"/>
      <c r="AJG1517" s="168"/>
      <c r="AJH1517" s="168"/>
      <c r="AJI1517" s="168"/>
      <c r="AJJ1517" s="168"/>
      <c r="AJK1517" s="168"/>
    </row>
    <row r="1518" spans="1:948" s="33" customFormat="1" ht="12" x14ac:dyDescent="0.2">
      <c r="A1518" s="193" t="s">
        <v>3481</v>
      </c>
      <c r="B1518" s="289" t="s">
        <v>61</v>
      </c>
      <c r="C1518" s="186" t="s">
        <v>3832</v>
      </c>
      <c r="D1518" s="186" t="s">
        <v>3833</v>
      </c>
      <c r="E1518" s="186" t="s">
        <v>3834</v>
      </c>
      <c r="F1518" s="186">
        <v>753</v>
      </c>
      <c r="G1518" s="290">
        <v>42921</v>
      </c>
      <c r="H1518" s="186" t="s">
        <v>3835</v>
      </c>
      <c r="I1518" s="186" t="s">
        <v>3770</v>
      </c>
      <c r="J1518" s="186" t="s">
        <v>15</v>
      </c>
      <c r="K1518" s="187"/>
      <c r="L1518" s="189">
        <v>5167.8</v>
      </c>
      <c r="M1518" s="168"/>
      <c r="N1518" s="168"/>
      <c r="O1518" s="168"/>
      <c r="P1518" s="168"/>
      <c r="Q1518" s="168"/>
      <c r="R1518" s="168"/>
      <c r="S1518" s="168"/>
      <c r="T1518" s="168"/>
      <c r="U1518" s="168"/>
      <c r="V1518" s="168"/>
      <c r="W1518" s="168"/>
      <c r="X1518" s="168"/>
      <c r="Y1518" s="168"/>
      <c r="Z1518" s="168"/>
      <c r="AA1518" s="168"/>
      <c r="AB1518" s="168"/>
      <c r="AC1518" s="168"/>
      <c r="AD1518" s="168"/>
      <c r="AE1518" s="168"/>
      <c r="AF1518" s="168"/>
      <c r="AG1518" s="168"/>
      <c r="AH1518" s="168"/>
      <c r="AI1518" s="168"/>
      <c r="AJ1518" s="168"/>
      <c r="AK1518" s="168"/>
      <c r="AL1518" s="168"/>
      <c r="AM1518" s="168"/>
      <c r="AN1518" s="168"/>
      <c r="AO1518" s="168"/>
      <c r="AP1518" s="168"/>
      <c r="AQ1518" s="168"/>
      <c r="AR1518" s="168"/>
      <c r="AS1518" s="168"/>
      <c r="AT1518" s="168"/>
      <c r="AU1518" s="168"/>
      <c r="AV1518" s="168"/>
      <c r="AW1518" s="168"/>
      <c r="AX1518" s="168"/>
      <c r="AY1518" s="168"/>
      <c r="AZ1518" s="168"/>
      <c r="BA1518" s="168"/>
      <c r="BB1518" s="168"/>
      <c r="BC1518" s="168"/>
      <c r="BD1518" s="168"/>
      <c r="BE1518" s="168"/>
      <c r="BF1518" s="168"/>
      <c r="BG1518" s="168"/>
      <c r="BH1518" s="168"/>
      <c r="BI1518" s="168"/>
      <c r="BJ1518" s="168"/>
      <c r="BK1518" s="168"/>
      <c r="BL1518" s="168"/>
      <c r="BM1518" s="168"/>
      <c r="BN1518" s="168"/>
      <c r="BO1518" s="168"/>
      <c r="BP1518" s="168"/>
      <c r="BQ1518" s="168"/>
      <c r="BR1518" s="168"/>
      <c r="BS1518" s="168"/>
      <c r="BT1518" s="168"/>
      <c r="BU1518" s="168"/>
      <c r="BV1518" s="168"/>
      <c r="BW1518" s="168"/>
      <c r="BX1518" s="168"/>
      <c r="BY1518" s="168"/>
      <c r="BZ1518" s="168"/>
      <c r="CA1518" s="168"/>
      <c r="CB1518" s="168"/>
      <c r="CC1518" s="168"/>
      <c r="CD1518" s="168"/>
      <c r="CE1518" s="168"/>
      <c r="CF1518" s="168"/>
      <c r="CG1518" s="168"/>
      <c r="CH1518" s="168"/>
      <c r="CI1518" s="168"/>
      <c r="CJ1518" s="168"/>
      <c r="CK1518" s="168"/>
      <c r="CL1518" s="168"/>
      <c r="CM1518" s="168"/>
      <c r="CN1518" s="168"/>
      <c r="CO1518" s="168"/>
      <c r="CP1518" s="168"/>
      <c r="CQ1518" s="168"/>
      <c r="CR1518" s="168"/>
      <c r="CS1518" s="168"/>
      <c r="CT1518" s="168"/>
      <c r="CU1518" s="168"/>
      <c r="CV1518" s="168"/>
      <c r="CW1518" s="168"/>
      <c r="CX1518" s="168"/>
      <c r="CY1518" s="168"/>
      <c r="CZ1518" s="168"/>
      <c r="DA1518" s="168"/>
      <c r="DB1518" s="168"/>
      <c r="DC1518" s="168"/>
      <c r="DD1518" s="168"/>
      <c r="DE1518" s="168"/>
      <c r="DF1518" s="168"/>
      <c r="DG1518" s="168"/>
      <c r="DH1518" s="168"/>
      <c r="DI1518" s="168"/>
      <c r="DJ1518" s="168"/>
      <c r="DK1518" s="168"/>
      <c r="DL1518" s="168"/>
      <c r="DM1518" s="168"/>
      <c r="DN1518" s="168"/>
      <c r="DO1518" s="168"/>
      <c r="DP1518" s="168"/>
      <c r="DQ1518" s="168"/>
      <c r="DR1518" s="168"/>
      <c r="DS1518" s="168"/>
      <c r="DT1518" s="168"/>
      <c r="DU1518" s="168"/>
      <c r="DV1518" s="168"/>
      <c r="DW1518" s="168"/>
      <c r="DX1518" s="168"/>
      <c r="DY1518" s="168"/>
      <c r="DZ1518" s="168"/>
      <c r="EA1518" s="168"/>
      <c r="EB1518" s="168"/>
      <c r="EC1518" s="168"/>
      <c r="ED1518" s="168"/>
      <c r="EE1518" s="168"/>
      <c r="EF1518" s="168"/>
      <c r="EG1518" s="168"/>
      <c r="EH1518" s="168"/>
      <c r="EI1518" s="168"/>
      <c r="EJ1518" s="168"/>
      <c r="EK1518" s="168"/>
      <c r="EL1518" s="168"/>
      <c r="EM1518" s="168"/>
      <c r="EN1518" s="168"/>
      <c r="EO1518" s="168"/>
      <c r="EP1518" s="168"/>
      <c r="EQ1518" s="168"/>
      <c r="ER1518" s="168"/>
      <c r="ES1518" s="168"/>
      <c r="ET1518" s="168"/>
      <c r="EU1518" s="168"/>
      <c r="EV1518" s="168"/>
      <c r="EW1518" s="168"/>
      <c r="EX1518" s="168"/>
      <c r="EY1518" s="168"/>
      <c r="EZ1518" s="168"/>
      <c r="FA1518" s="168"/>
      <c r="FB1518" s="168"/>
      <c r="FC1518" s="168"/>
      <c r="FD1518" s="168"/>
      <c r="FE1518" s="168"/>
      <c r="FF1518" s="168"/>
      <c r="FG1518" s="168"/>
      <c r="FH1518" s="168"/>
      <c r="FI1518" s="168"/>
      <c r="FJ1518" s="168"/>
      <c r="FK1518" s="168"/>
      <c r="FL1518" s="168"/>
      <c r="FM1518" s="168"/>
      <c r="FN1518" s="168"/>
      <c r="FO1518" s="168"/>
      <c r="FP1518" s="168"/>
      <c r="FQ1518" s="168"/>
      <c r="FR1518" s="168"/>
      <c r="FS1518" s="168"/>
      <c r="FT1518" s="168"/>
      <c r="FU1518" s="168"/>
      <c r="FV1518" s="168"/>
      <c r="FW1518" s="168"/>
      <c r="FX1518" s="168"/>
      <c r="FY1518" s="168"/>
      <c r="FZ1518" s="168"/>
      <c r="GA1518" s="168"/>
      <c r="GB1518" s="168"/>
      <c r="GC1518" s="168"/>
      <c r="GD1518" s="168"/>
      <c r="GE1518" s="168"/>
      <c r="GF1518" s="168"/>
      <c r="GG1518" s="168"/>
      <c r="GH1518" s="168"/>
      <c r="GI1518" s="168"/>
      <c r="GJ1518" s="168"/>
      <c r="GK1518" s="168"/>
      <c r="GL1518" s="168"/>
      <c r="GM1518" s="168"/>
      <c r="GN1518" s="168"/>
      <c r="GO1518" s="168"/>
      <c r="GP1518" s="168"/>
      <c r="GQ1518" s="168"/>
      <c r="GR1518" s="168"/>
      <c r="GS1518" s="168"/>
      <c r="GT1518" s="168"/>
      <c r="GU1518" s="168"/>
      <c r="GV1518" s="168"/>
      <c r="GW1518" s="168"/>
      <c r="GX1518" s="168"/>
      <c r="GY1518" s="168"/>
      <c r="GZ1518" s="168"/>
      <c r="HA1518" s="168"/>
      <c r="HB1518" s="168"/>
      <c r="HC1518" s="168"/>
      <c r="HD1518" s="168"/>
      <c r="HE1518" s="168"/>
      <c r="HF1518" s="168"/>
      <c r="HG1518" s="168"/>
      <c r="HH1518" s="168"/>
      <c r="HI1518" s="168"/>
      <c r="HJ1518" s="168"/>
      <c r="HK1518" s="168"/>
      <c r="HL1518" s="168"/>
      <c r="HM1518" s="168"/>
      <c r="HN1518" s="168"/>
      <c r="HO1518" s="168"/>
      <c r="HP1518" s="168"/>
      <c r="HQ1518" s="168"/>
      <c r="HR1518" s="168"/>
      <c r="HS1518" s="168"/>
      <c r="HT1518" s="168"/>
      <c r="HU1518" s="168"/>
      <c r="HV1518" s="168"/>
      <c r="HW1518" s="168"/>
      <c r="HX1518" s="168"/>
      <c r="HY1518" s="168"/>
      <c r="HZ1518" s="168"/>
      <c r="IA1518" s="168"/>
      <c r="IB1518" s="168"/>
      <c r="IC1518" s="168"/>
      <c r="ID1518" s="168"/>
      <c r="IE1518" s="168"/>
      <c r="IF1518" s="168"/>
      <c r="IG1518" s="168"/>
      <c r="IH1518" s="168"/>
      <c r="II1518" s="168"/>
      <c r="IJ1518" s="168"/>
      <c r="IK1518" s="168"/>
      <c r="IL1518" s="168"/>
      <c r="IM1518" s="168"/>
      <c r="IN1518" s="168"/>
      <c r="IO1518" s="168"/>
      <c r="IP1518" s="168"/>
      <c r="IQ1518" s="168"/>
      <c r="IR1518" s="168"/>
      <c r="IS1518" s="168"/>
      <c r="IT1518" s="168"/>
      <c r="IU1518" s="168"/>
      <c r="IV1518" s="168"/>
      <c r="IW1518" s="168"/>
      <c r="IX1518" s="168"/>
      <c r="IY1518" s="168"/>
      <c r="IZ1518" s="168"/>
      <c r="JA1518" s="168"/>
      <c r="JB1518" s="168"/>
      <c r="JC1518" s="168"/>
      <c r="JD1518" s="168"/>
      <c r="JE1518" s="168"/>
      <c r="JF1518" s="168"/>
      <c r="JG1518" s="168"/>
      <c r="JH1518" s="168"/>
      <c r="JI1518" s="168"/>
      <c r="JJ1518" s="168"/>
      <c r="JK1518" s="168"/>
      <c r="JL1518" s="168"/>
      <c r="JM1518" s="168"/>
      <c r="JN1518" s="168"/>
      <c r="JO1518" s="168"/>
      <c r="JP1518" s="168"/>
      <c r="JQ1518" s="168"/>
      <c r="JR1518" s="168"/>
      <c r="JS1518" s="168"/>
      <c r="JT1518" s="168"/>
      <c r="JU1518" s="168"/>
      <c r="JV1518" s="168"/>
      <c r="JW1518" s="168"/>
      <c r="JX1518" s="168"/>
      <c r="JY1518" s="168"/>
      <c r="JZ1518" s="168"/>
      <c r="KA1518" s="168"/>
      <c r="KB1518" s="168"/>
      <c r="KC1518" s="168"/>
      <c r="KD1518" s="168"/>
      <c r="KE1518" s="168"/>
      <c r="KF1518" s="168"/>
      <c r="KG1518" s="168"/>
      <c r="KH1518" s="168"/>
      <c r="KI1518" s="168"/>
      <c r="KJ1518" s="168"/>
      <c r="KK1518" s="168"/>
      <c r="KL1518" s="168"/>
      <c r="KM1518" s="168"/>
      <c r="KN1518" s="168"/>
      <c r="KO1518" s="168"/>
      <c r="KP1518" s="168"/>
      <c r="KQ1518" s="168"/>
      <c r="KR1518" s="168"/>
      <c r="KS1518" s="168"/>
      <c r="KT1518" s="168"/>
      <c r="KU1518" s="168"/>
      <c r="KV1518" s="168"/>
      <c r="KW1518" s="168"/>
      <c r="KX1518" s="168"/>
      <c r="KY1518" s="168"/>
      <c r="KZ1518" s="168"/>
      <c r="LA1518" s="168"/>
      <c r="LB1518" s="168"/>
      <c r="LC1518" s="168"/>
      <c r="LD1518" s="168"/>
      <c r="LE1518" s="168"/>
      <c r="LF1518" s="168"/>
      <c r="LG1518" s="168"/>
      <c r="LH1518" s="168"/>
      <c r="LI1518" s="168"/>
      <c r="LJ1518" s="168"/>
      <c r="LK1518" s="168"/>
      <c r="LL1518" s="168"/>
      <c r="LM1518" s="168"/>
      <c r="LN1518" s="168"/>
      <c r="LO1518" s="168"/>
      <c r="LP1518" s="168"/>
      <c r="LQ1518" s="168"/>
      <c r="LR1518" s="168"/>
      <c r="LS1518" s="168"/>
      <c r="LT1518" s="168"/>
      <c r="LU1518" s="168"/>
      <c r="LV1518" s="168"/>
      <c r="LW1518" s="168"/>
      <c r="LX1518" s="168"/>
      <c r="LY1518" s="168"/>
      <c r="LZ1518" s="168"/>
      <c r="MA1518" s="168"/>
      <c r="MB1518" s="168"/>
      <c r="MC1518" s="168"/>
      <c r="MD1518" s="168"/>
      <c r="ME1518" s="168"/>
      <c r="MF1518" s="168"/>
      <c r="MG1518" s="168"/>
      <c r="MH1518" s="168"/>
      <c r="MI1518" s="168"/>
      <c r="MJ1518" s="168"/>
      <c r="MK1518" s="168"/>
      <c r="ML1518" s="168"/>
      <c r="MM1518" s="168"/>
      <c r="MN1518" s="168"/>
      <c r="MO1518" s="168"/>
      <c r="MP1518" s="168"/>
      <c r="MQ1518" s="168"/>
      <c r="MR1518" s="168"/>
      <c r="MS1518" s="168"/>
      <c r="MT1518" s="168"/>
      <c r="MU1518" s="168"/>
      <c r="MV1518" s="168"/>
      <c r="MW1518" s="168"/>
      <c r="MX1518" s="168"/>
      <c r="MY1518" s="168"/>
      <c r="MZ1518" s="168"/>
      <c r="NA1518" s="168"/>
      <c r="NB1518" s="168"/>
      <c r="NC1518" s="168"/>
      <c r="ND1518" s="168"/>
      <c r="NE1518" s="168"/>
      <c r="NF1518" s="168"/>
      <c r="NG1518" s="168"/>
      <c r="NH1518" s="168"/>
      <c r="NI1518" s="168"/>
      <c r="NJ1518" s="168"/>
      <c r="NK1518" s="168"/>
      <c r="NL1518" s="168"/>
      <c r="NM1518" s="168"/>
      <c r="NN1518" s="168"/>
      <c r="NO1518" s="168"/>
      <c r="NP1518" s="168"/>
      <c r="NQ1518" s="168"/>
      <c r="NR1518" s="168"/>
      <c r="NS1518" s="168"/>
      <c r="NT1518" s="168"/>
      <c r="NU1518" s="168"/>
      <c r="NV1518" s="168"/>
      <c r="NW1518" s="168"/>
      <c r="NX1518" s="168"/>
      <c r="NY1518" s="168"/>
      <c r="NZ1518" s="168"/>
      <c r="OA1518" s="168"/>
      <c r="OB1518" s="168"/>
      <c r="OC1518" s="168"/>
      <c r="OD1518" s="168"/>
      <c r="OE1518" s="168"/>
      <c r="OF1518" s="168"/>
      <c r="OG1518" s="168"/>
      <c r="OH1518" s="168"/>
      <c r="OI1518" s="168"/>
      <c r="OJ1518" s="168"/>
      <c r="OK1518" s="168"/>
      <c r="OL1518" s="168"/>
      <c r="OM1518" s="168"/>
      <c r="ON1518" s="168"/>
      <c r="OO1518" s="168"/>
      <c r="OP1518" s="168"/>
      <c r="OQ1518" s="168"/>
      <c r="OR1518" s="168"/>
      <c r="OS1518" s="168"/>
      <c r="OT1518" s="168"/>
      <c r="OU1518" s="168"/>
      <c r="OV1518" s="168"/>
      <c r="OW1518" s="168"/>
      <c r="OX1518" s="168"/>
      <c r="OY1518" s="168"/>
      <c r="OZ1518" s="168"/>
      <c r="PA1518" s="168"/>
      <c r="PB1518" s="168"/>
      <c r="PC1518" s="168"/>
      <c r="PD1518" s="168"/>
      <c r="PE1518" s="168"/>
      <c r="PF1518" s="168"/>
      <c r="PG1518" s="168"/>
      <c r="PH1518" s="168"/>
      <c r="PI1518" s="168"/>
      <c r="PJ1518" s="168"/>
      <c r="PK1518" s="168"/>
      <c r="PL1518" s="168"/>
      <c r="PM1518" s="168"/>
      <c r="PN1518" s="168"/>
      <c r="PO1518" s="168"/>
      <c r="PP1518" s="168"/>
      <c r="PQ1518" s="168"/>
      <c r="PR1518" s="168"/>
      <c r="PS1518" s="168"/>
      <c r="PT1518" s="168"/>
      <c r="PU1518" s="168"/>
      <c r="PV1518" s="168"/>
      <c r="PW1518" s="168"/>
      <c r="PX1518" s="168"/>
      <c r="PY1518" s="168"/>
      <c r="PZ1518" s="168"/>
      <c r="QA1518" s="168"/>
      <c r="QB1518" s="168"/>
      <c r="QC1518" s="168"/>
      <c r="QD1518" s="168"/>
      <c r="QE1518" s="168"/>
      <c r="QF1518" s="168"/>
      <c r="QG1518" s="168"/>
      <c r="QH1518" s="168"/>
      <c r="QI1518" s="168"/>
      <c r="QJ1518" s="168"/>
      <c r="QK1518" s="168"/>
      <c r="QL1518" s="168"/>
      <c r="QM1518" s="168"/>
      <c r="QN1518" s="168"/>
      <c r="QO1518" s="168"/>
      <c r="QP1518" s="168"/>
      <c r="QQ1518" s="168"/>
      <c r="QR1518" s="168"/>
      <c r="QS1518" s="168"/>
      <c r="QT1518" s="168"/>
      <c r="QU1518" s="168"/>
      <c r="QV1518" s="168"/>
      <c r="QW1518" s="168"/>
      <c r="QX1518" s="168"/>
      <c r="QY1518" s="168"/>
      <c r="QZ1518" s="168"/>
      <c r="RA1518" s="168"/>
      <c r="RB1518" s="168"/>
      <c r="RC1518" s="168"/>
      <c r="RD1518" s="168"/>
      <c r="RE1518" s="168"/>
      <c r="RF1518" s="168"/>
      <c r="RG1518" s="168"/>
      <c r="RH1518" s="168"/>
      <c r="RI1518" s="168"/>
      <c r="RJ1518" s="168"/>
      <c r="RK1518" s="168"/>
      <c r="RL1518" s="168"/>
      <c r="RM1518" s="168"/>
      <c r="RN1518" s="168"/>
      <c r="RO1518" s="168"/>
      <c r="RP1518" s="168"/>
      <c r="RQ1518" s="168"/>
      <c r="RR1518" s="168"/>
      <c r="RS1518" s="168"/>
      <c r="RT1518" s="168"/>
      <c r="RU1518" s="168"/>
      <c r="RV1518" s="168"/>
      <c r="RW1518" s="168"/>
      <c r="RX1518" s="168"/>
      <c r="RY1518" s="168"/>
      <c r="RZ1518" s="168"/>
      <c r="SA1518" s="168"/>
      <c r="SB1518" s="168"/>
      <c r="SC1518" s="168"/>
      <c r="SD1518" s="168"/>
      <c r="SE1518" s="168"/>
      <c r="SF1518" s="168"/>
      <c r="SG1518" s="168"/>
      <c r="SH1518" s="168"/>
      <c r="SI1518" s="168"/>
      <c r="SJ1518" s="168"/>
      <c r="SK1518" s="168"/>
      <c r="SL1518" s="168"/>
      <c r="SM1518" s="168"/>
      <c r="SN1518" s="168"/>
      <c r="SO1518" s="168"/>
      <c r="SP1518" s="168"/>
      <c r="SQ1518" s="168"/>
      <c r="SR1518" s="168"/>
      <c r="SS1518" s="168"/>
      <c r="ST1518" s="168"/>
      <c r="SU1518" s="168"/>
      <c r="SV1518" s="168"/>
      <c r="SW1518" s="168"/>
      <c r="SX1518" s="168"/>
      <c r="SY1518" s="168"/>
      <c r="SZ1518" s="168"/>
      <c r="TA1518" s="168"/>
      <c r="TB1518" s="168"/>
      <c r="TC1518" s="168"/>
      <c r="TD1518" s="168"/>
      <c r="TE1518" s="168"/>
      <c r="TF1518" s="168"/>
      <c r="TG1518" s="168"/>
      <c r="TH1518" s="168"/>
      <c r="TI1518" s="168"/>
      <c r="TJ1518" s="168"/>
      <c r="TK1518" s="168"/>
      <c r="TL1518" s="168"/>
      <c r="TM1518" s="168"/>
      <c r="TN1518" s="168"/>
      <c r="TO1518" s="168"/>
      <c r="TP1518" s="168"/>
      <c r="TQ1518" s="168"/>
      <c r="TR1518" s="168"/>
      <c r="TS1518" s="168"/>
      <c r="TT1518" s="168"/>
      <c r="TU1518" s="168"/>
      <c r="TV1518" s="168"/>
      <c r="TW1518" s="168"/>
      <c r="TX1518" s="168"/>
      <c r="TY1518" s="168"/>
      <c r="TZ1518" s="168"/>
      <c r="UA1518" s="168"/>
      <c r="UB1518" s="168"/>
      <c r="UC1518" s="168"/>
      <c r="UD1518" s="168"/>
      <c r="UE1518" s="168"/>
      <c r="UF1518" s="168"/>
      <c r="UG1518" s="168"/>
      <c r="UH1518" s="168"/>
      <c r="UI1518" s="168"/>
      <c r="UJ1518" s="168"/>
      <c r="UK1518" s="168"/>
      <c r="UL1518" s="168"/>
      <c r="UM1518" s="168"/>
      <c r="UN1518" s="168"/>
      <c r="UO1518" s="168"/>
      <c r="UP1518" s="168"/>
      <c r="UQ1518" s="168"/>
      <c r="UR1518" s="168"/>
      <c r="US1518" s="168"/>
      <c r="UT1518" s="168"/>
      <c r="UU1518" s="168"/>
      <c r="UV1518" s="168"/>
      <c r="UW1518" s="168"/>
      <c r="UX1518" s="168"/>
      <c r="UY1518" s="168"/>
      <c r="UZ1518" s="168"/>
      <c r="VA1518" s="168"/>
      <c r="VB1518" s="168"/>
      <c r="VC1518" s="168"/>
      <c r="VD1518" s="168"/>
      <c r="VE1518" s="168"/>
      <c r="VF1518" s="168"/>
      <c r="VG1518" s="168"/>
      <c r="VH1518" s="168"/>
      <c r="VI1518" s="168"/>
      <c r="VJ1518" s="168"/>
      <c r="VK1518" s="168"/>
      <c r="VL1518" s="168"/>
      <c r="VM1518" s="168"/>
      <c r="VN1518" s="168"/>
      <c r="VO1518" s="168"/>
      <c r="VP1518" s="168"/>
      <c r="VQ1518" s="168"/>
      <c r="VR1518" s="168"/>
      <c r="VS1518" s="168"/>
      <c r="VT1518" s="168"/>
      <c r="VU1518" s="168"/>
      <c r="VV1518" s="168"/>
      <c r="VW1518" s="168"/>
      <c r="VX1518" s="168"/>
      <c r="VY1518" s="168"/>
      <c r="VZ1518" s="168"/>
      <c r="WA1518" s="168"/>
      <c r="WB1518" s="168"/>
      <c r="WC1518" s="168"/>
      <c r="WD1518" s="168"/>
      <c r="WE1518" s="168"/>
      <c r="WF1518" s="168"/>
      <c r="WG1518" s="168"/>
      <c r="WH1518" s="168"/>
      <c r="WI1518" s="168"/>
      <c r="WJ1518" s="168"/>
      <c r="WK1518" s="168"/>
      <c r="WL1518" s="168"/>
      <c r="WM1518" s="168"/>
      <c r="WN1518" s="168"/>
      <c r="WO1518" s="168"/>
      <c r="WP1518" s="168"/>
      <c r="WQ1518" s="168"/>
      <c r="WR1518" s="168"/>
      <c r="WS1518" s="168"/>
      <c r="WT1518" s="168"/>
      <c r="WU1518" s="168"/>
      <c r="WV1518" s="168"/>
      <c r="WW1518" s="168"/>
      <c r="WX1518" s="168"/>
      <c r="WY1518" s="168"/>
      <c r="WZ1518" s="168"/>
      <c r="XA1518" s="168"/>
      <c r="XB1518" s="168"/>
      <c r="XC1518" s="168"/>
      <c r="XD1518" s="168"/>
      <c r="XE1518" s="168"/>
      <c r="XF1518" s="168"/>
      <c r="XG1518" s="168"/>
      <c r="XH1518" s="168"/>
      <c r="XI1518" s="168"/>
      <c r="XJ1518" s="168"/>
      <c r="XK1518" s="168"/>
      <c r="XL1518" s="168"/>
      <c r="XM1518" s="168"/>
      <c r="XN1518" s="168"/>
      <c r="XO1518" s="168"/>
      <c r="XP1518" s="168"/>
      <c r="XQ1518" s="168"/>
      <c r="XR1518" s="168"/>
      <c r="XS1518" s="168"/>
      <c r="XT1518" s="168"/>
      <c r="XU1518" s="168"/>
      <c r="XV1518" s="168"/>
      <c r="XW1518" s="168"/>
      <c r="XX1518" s="168"/>
      <c r="XY1518" s="168"/>
      <c r="XZ1518" s="168"/>
      <c r="YA1518" s="168"/>
      <c r="YB1518" s="168"/>
      <c r="YC1518" s="168"/>
      <c r="YD1518" s="168"/>
      <c r="YE1518" s="168"/>
      <c r="YF1518" s="168"/>
      <c r="YG1518" s="168"/>
      <c r="YH1518" s="168"/>
      <c r="YI1518" s="168"/>
      <c r="YJ1518" s="168"/>
      <c r="YK1518" s="168"/>
      <c r="YL1518" s="168"/>
      <c r="YM1518" s="168"/>
      <c r="YN1518" s="168"/>
      <c r="YO1518" s="168"/>
      <c r="YP1518" s="168"/>
      <c r="YQ1518" s="168"/>
      <c r="YR1518" s="168"/>
      <c r="YS1518" s="168"/>
      <c r="YT1518" s="168"/>
      <c r="YU1518" s="168"/>
      <c r="YV1518" s="168"/>
      <c r="YW1518" s="168"/>
      <c r="YX1518" s="168"/>
      <c r="YY1518" s="168"/>
      <c r="YZ1518" s="168"/>
      <c r="ZA1518" s="168"/>
      <c r="ZB1518" s="168"/>
      <c r="ZC1518" s="168"/>
      <c r="ZD1518" s="168"/>
      <c r="ZE1518" s="168"/>
      <c r="ZF1518" s="168"/>
      <c r="ZG1518" s="168"/>
      <c r="ZH1518" s="168"/>
      <c r="ZI1518" s="168"/>
      <c r="ZJ1518" s="168"/>
      <c r="ZK1518" s="168"/>
      <c r="ZL1518" s="168"/>
      <c r="ZM1518" s="168"/>
      <c r="ZN1518" s="168"/>
      <c r="ZO1518" s="168"/>
      <c r="ZP1518" s="168"/>
      <c r="ZQ1518" s="168"/>
      <c r="ZR1518" s="168"/>
      <c r="ZS1518" s="168"/>
      <c r="ZT1518" s="168"/>
      <c r="ZU1518" s="168"/>
      <c r="ZV1518" s="168"/>
      <c r="ZW1518" s="168"/>
      <c r="ZX1518" s="168"/>
      <c r="ZY1518" s="168"/>
      <c r="ZZ1518" s="168"/>
      <c r="AAA1518" s="168"/>
      <c r="AAB1518" s="168"/>
      <c r="AAC1518" s="168"/>
      <c r="AAD1518" s="168"/>
      <c r="AAE1518" s="168"/>
      <c r="AAF1518" s="168"/>
      <c r="AAG1518" s="168"/>
      <c r="AAH1518" s="168"/>
      <c r="AAI1518" s="168"/>
      <c r="AAJ1518" s="168"/>
      <c r="AAK1518" s="168"/>
      <c r="AAL1518" s="168"/>
      <c r="AAM1518" s="168"/>
      <c r="AAN1518" s="168"/>
      <c r="AAO1518" s="168"/>
      <c r="AAP1518" s="168"/>
      <c r="AAQ1518" s="168"/>
      <c r="AAR1518" s="168"/>
      <c r="AAS1518" s="168"/>
      <c r="AAT1518" s="168"/>
      <c r="AAU1518" s="168"/>
      <c r="AAV1518" s="168"/>
      <c r="AAW1518" s="168"/>
      <c r="AAX1518" s="168"/>
      <c r="AAY1518" s="168"/>
      <c r="AAZ1518" s="168"/>
      <c r="ABA1518" s="168"/>
      <c r="ABB1518" s="168"/>
      <c r="ABC1518" s="168"/>
      <c r="ABD1518" s="168"/>
      <c r="ABE1518" s="168"/>
      <c r="ABF1518" s="168"/>
      <c r="ABG1518" s="168"/>
      <c r="ABH1518" s="168"/>
      <c r="ABI1518" s="168"/>
      <c r="ABJ1518" s="168"/>
      <c r="ABK1518" s="168"/>
      <c r="ABL1518" s="168"/>
      <c r="ABM1518" s="168"/>
      <c r="ABN1518" s="168"/>
      <c r="ABO1518" s="168"/>
      <c r="ABP1518" s="168"/>
      <c r="ABQ1518" s="168"/>
      <c r="ABR1518" s="168"/>
      <c r="ABS1518" s="168"/>
      <c r="ABT1518" s="168"/>
      <c r="ABU1518" s="168"/>
      <c r="ABV1518" s="168"/>
      <c r="ABW1518" s="168"/>
      <c r="ABX1518" s="168"/>
      <c r="ABY1518" s="168"/>
      <c r="ABZ1518" s="168"/>
      <c r="ACA1518" s="168"/>
      <c r="ACB1518" s="168"/>
      <c r="ACC1518" s="168"/>
      <c r="ACD1518" s="168"/>
      <c r="ACE1518" s="168"/>
      <c r="ACF1518" s="168"/>
      <c r="ACG1518" s="168"/>
      <c r="ACH1518" s="168"/>
      <c r="ACI1518" s="168"/>
      <c r="ACJ1518" s="168"/>
      <c r="ACK1518" s="168"/>
      <c r="ACL1518" s="168"/>
      <c r="ACM1518" s="168"/>
      <c r="ACN1518" s="168"/>
      <c r="ACO1518" s="168"/>
      <c r="ACP1518" s="168"/>
      <c r="ACQ1518" s="168"/>
      <c r="ACR1518" s="168"/>
      <c r="ACS1518" s="168"/>
      <c r="ACT1518" s="168"/>
      <c r="ACU1518" s="168"/>
      <c r="ACV1518" s="168"/>
      <c r="ACW1518" s="168"/>
      <c r="ACX1518" s="168"/>
      <c r="ACY1518" s="168"/>
      <c r="ACZ1518" s="168"/>
      <c r="ADA1518" s="168"/>
      <c r="ADB1518" s="168"/>
      <c r="ADC1518" s="168"/>
      <c r="ADD1518" s="168"/>
      <c r="ADE1518" s="168"/>
      <c r="ADF1518" s="168"/>
      <c r="ADG1518" s="168"/>
      <c r="ADH1518" s="168"/>
      <c r="ADI1518" s="168"/>
      <c r="ADJ1518" s="168"/>
      <c r="ADK1518" s="168"/>
      <c r="ADL1518" s="168"/>
      <c r="ADM1518" s="168"/>
      <c r="ADN1518" s="168"/>
      <c r="ADO1518" s="168"/>
      <c r="ADP1518" s="168"/>
      <c r="ADQ1518" s="168"/>
      <c r="ADR1518" s="168"/>
      <c r="ADS1518" s="168"/>
      <c r="ADT1518" s="168"/>
      <c r="ADU1518" s="168"/>
      <c r="ADV1518" s="168"/>
      <c r="ADW1518" s="168"/>
      <c r="ADX1518" s="168"/>
      <c r="ADY1518" s="168"/>
      <c r="ADZ1518" s="168"/>
      <c r="AEA1518" s="168"/>
      <c r="AEB1518" s="168"/>
      <c r="AEC1518" s="168"/>
      <c r="AED1518" s="168"/>
      <c r="AEE1518" s="168"/>
      <c r="AEF1518" s="168"/>
      <c r="AEG1518" s="168"/>
      <c r="AEH1518" s="168"/>
      <c r="AEI1518" s="168"/>
      <c r="AEJ1518" s="168"/>
      <c r="AEK1518" s="168"/>
      <c r="AEL1518" s="168"/>
      <c r="AEM1518" s="168"/>
      <c r="AEN1518" s="168"/>
      <c r="AEO1518" s="168"/>
      <c r="AEP1518" s="168"/>
      <c r="AEQ1518" s="168"/>
      <c r="AER1518" s="168"/>
      <c r="AES1518" s="168"/>
      <c r="AET1518" s="168"/>
      <c r="AEU1518" s="168"/>
      <c r="AEV1518" s="168"/>
      <c r="AEW1518" s="168"/>
      <c r="AEX1518" s="168"/>
      <c r="AEY1518" s="168"/>
      <c r="AEZ1518" s="168"/>
      <c r="AFA1518" s="168"/>
      <c r="AFB1518" s="168"/>
      <c r="AFC1518" s="168"/>
      <c r="AFD1518" s="168"/>
      <c r="AFE1518" s="168"/>
      <c r="AFF1518" s="168"/>
      <c r="AFG1518" s="168"/>
      <c r="AFH1518" s="168"/>
      <c r="AFI1518" s="168"/>
      <c r="AFJ1518" s="168"/>
      <c r="AFK1518" s="168"/>
      <c r="AFL1518" s="168"/>
      <c r="AFM1518" s="168"/>
      <c r="AFN1518" s="168"/>
      <c r="AFO1518" s="168"/>
      <c r="AFP1518" s="168"/>
      <c r="AFQ1518" s="168"/>
      <c r="AFR1518" s="168"/>
      <c r="AFS1518" s="168"/>
      <c r="AFT1518" s="168"/>
      <c r="AFU1518" s="168"/>
      <c r="AFV1518" s="168"/>
      <c r="AFW1518" s="168"/>
      <c r="AFX1518" s="168"/>
      <c r="AFY1518" s="168"/>
      <c r="AFZ1518" s="168"/>
      <c r="AGA1518" s="168"/>
      <c r="AGB1518" s="168"/>
      <c r="AGC1518" s="168"/>
      <c r="AGD1518" s="168"/>
      <c r="AGE1518" s="168"/>
      <c r="AGF1518" s="168"/>
      <c r="AGG1518" s="168"/>
      <c r="AGH1518" s="168"/>
      <c r="AGI1518" s="168"/>
      <c r="AGJ1518" s="168"/>
      <c r="AGK1518" s="168"/>
      <c r="AGL1518" s="168"/>
      <c r="AGM1518" s="168"/>
      <c r="AGN1518" s="168"/>
      <c r="AGO1518" s="168"/>
      <c r="AGP1518" s="168"/>
      <c r="AGQ1518" s="168"/>
      <c r="AGR1518" s="168"/>
      <c r="AGS1518" s="168"/>
      <c r="AGT1518" s="168"/>
      <c r="AGU1518" s="168"/>
      <c r="AGV1518" s="168"/>
      <c r="AGW1518" s="168"/>
      <c r="AGX1518" s="168"/>
      <c r="AGY1518" s="168"/>
      <c r="AGZ1518" s="168"/>
      <c r="AHA1518" s="168"/>
      <c r="AHB1518" s="168"/>
      <c r="AHC1518" s="168"/>
      <c r="AHD1518" s="168"/>
      <c r="AHE1518" s="168"/>
      <c r="AHF1518" s="168"/>
      <c r="AHG1518" s="168"/>
      <c r="AHH1518" s="168"/>
      <c r="AHI1518" s="168"/>
      <c r="AHJ1518" s="168"/>
      <c r="AHK1518" s="168"/>
      <c r="AHL1518" s="168"/>
      <c r="AHM1518" s="168"/>
      <c r="AHN1518" s="168"/>
      <c r="AHO1518" s="168"/>
      <c r="AHP1518" s="168"/>
      <c r="AHQ1518" s="168"/>
      <c r="AHR1518" s="168"/>
      <c r="AHS1518" s="168"/>
      <c r="AHT1518" s="168"/>
      <c r="AHU1518" s="168"/>
      <c r="AHV1518" s="168"/>
      <c r="AHW1518" s="168"/>
      <c r="AHX1518" s="168"/>
      <c r="AHY1518" s="168"/>
      <c r="AHZ1518" s="168"/>
      <c r="AIA1518" s="168"/>
      <c r="AIB1518" s="168"/>
      <c r="AIC1518" s="168"/>
      <c r="AID1518" s="168"/>
      <c r="AIE1518" s="168"/>
      <c r="AIF1518" s="168"/>
      <c r="AIG1518" s="168"/>
      <c r="AIH1518" s="168"/>
      <c r="AII1518" s="168"/>
      <c r="AIJ1518" s="168"/>
      <c r="AIK1518" s="168"/>
      <c r="AIL1518" s="168"/>
      <c r="AIM1518" s="168"/>
      <c r="AIN1518" s="168"/>
      <c r="AIO1518" s="168"/>
      <c r="AIP1518" s="168"/>
      <c r="AIQ1518" s="168"/>
      <c r="AIR1518" s="168"/>
      <c r="AIS1518" s="168"/>
      <c r="AIT1518" s="168"/>
      <c r="AIU1518" s="168"/>
      <c r="AIV1518" s="168"/>
      <c r="AIW1518" s="168"/>
      <c r="AIX1518" s="168"/>
      <c r="AIY1518" s="168"/>
      <c r="AIZ1518" s="168"/>
      <c r="AJA1518" s="168"/>
      <c r="AJB1518" s="168"/>
      <c r="AJC1518" s="168"/>
      <c r="AJD1518" s="168"/>
      <c r="AJE1518" s="168"/>
      <c r="AJF1518" s="168"/>
      <c r="AJG1518" s="168"/>
      <c r="AJH1518" s="168"/>
      <c r="AJI1518" s="168"/>
      <c r="AJJ1518" s="168"/>
      <c r="AJK1518" s="168"/>
    </row>
    <row r="1519" spans="1:948" s="153" customFormat="1" ht="12" x14ac:dyDescent="0.2">
      <c r="A1519" s="193" t="s">
        <v>3481</v>
      </c>
      <c r="B1519" s="289" t="s">
        <v>61</v>
      </c>
      <c r="C1519" s="186" t="s">
        <v>3766</v>
      </c>
      <c r="D1519" s="186" t="s">
        <v>3836</v>
      </c>
      <c r="E1519" s="186" t="s">
        <v>3837</v>
      </c>
      <c r="F1519" s="186">
        <v>770</v>
      </c>
      <c r="G1519" s="290">
        <v>42921</v>
      </c>
      <c r="H1519" s="186" t="s">
        <v>3835</v>
      </c>
      <c r="I1519" s="186" t="s">
        <v>3770</v>
      </c>
      <c r="J1519" s="194" t="s">
        <v>15</v>
      </c>
      <c r="K1519" s="187"/>
      <c r="L1519" s="189">
        <v>13270.4</v>
      </c>
      <c r="M1519" s="168"/>
      <c r="N1519" s="168"/>
      <c r="O1519" s="168"/>
      <c r="P1519" s="168"/>
      <c r="Q1519" s="168"/>
      <c r="R1519" s="168"/>
      <c r="S1519" s="168"/>
      <c r="T1519" s="168"/>
      <c r="U1519" s="168"/>
      <c r="V1519" s="168"/>
      <c r="W1519" s="168"/>
      <c r="X1519" s="168"/>
      <c r="Y1519" s="168"/>
      <c r="Z1519" s="168"/>
      <c r="AA1519" s="168"/>
      <c r="AB1519" s="168"/>
      <c r="AC1519" s="168"/>
      <c r="AD1519" s="168"/>
      <c r="AE1519" s="168"/>
      <c r="AF1519" s="168"/>
      <c r="AG1519" s="168"/>
      <c r="AH1519" s="168"/>
      <c r="AI1519" s="168"/>
      <c r="AJ1519" s="168"/>
      <c r="AK1519" s="168"/>
      <c r="AL1519" s="168"/>
      <c r="AM1519" s="168"/>
      <c r="AN1519" s="168"/>
      <c r="AO1519" s="168"/>
      <c r="AP1519" s="168"/>
      <c r="AQ1519" s="168"/>
      <c r="AR1519" s="168"/>
      <c r="AS1519" s="168"/>
      <c r="AT1519" s="168"/>
      <c r="AU1519" s="168"/>
      <c r="AV1519" s="168"/>
      <c r="AW1519" s="168"/>
      <c r="AX1519" s="168"/>
      <c r="AY1519" s="168"/>
      <c r="AZ1519" s="168"/>
      <c r="BA1519" s="168"/>
      <c r="BB1519" s="168"/>
      <c r="BC1519" s="168"/>
      <c r="BD1519" s="168"/>
      <c r="BE1519" s="168"/>
      <c r="BF1519" s="168"/>
      <c r="BG1519" s="168"/>
      <c r="BH1519" s="168"/>
      <c r="BI1519" s="168"/>
      <c r="BJ1519" s="168"/>
      <c r="BK1519" s="168"/>
      <c r="BL1519" s="168"/>
      <c r="BM1519" s="168"/>
      <c r="BN1519" s="168"/>
      <c r="BO1519" s="168"/>
      <c r="BP1519" s="168"/>
      <c r="BQ1519" s="168"/>
      <c r="BR1519" s="168"/>
      <c r="BS1519" s="168"/>
      <c r="BT1519" s="168"/>
      <c r="BU1519" s="168"/>
      <c r="BV1519" s="168"/>
      <c r="BW1519" s="168"/>
      <c r="BX1519" s="168"/>
      <c r="BY1519" s="168"/>
      <c r="BZ1519" s="168"/>
      <c r="CA1519" s="168"/>
      <c r="CB1519" s="168"/>
      <c r="CC1519" s="168"/>
      <c r="CD1519" s="168"/>
      <c r="CE1519" s="168"/>
      <c r="CF1519" s="168"/>
      <c r="CG1519" s="168"/>
      <c r="CH1519" s="168"/>
      <c r="CI1519" s="168"/>
      <c r="CJ1519" s="168"/>
      <c r="CK1519" s="168"/>
      <c r="CL1519" s="168"/>
      <c r="CM1519" s="168"/>
      <c r="CN1519" s="168"/>
      <c r="CO1519" s="168"/>
      <c r="CP1519" s="168"/>
      <c r="CQ1519" s="168"/>
      <c r="CR1519" s="168"/>
      <c r="CS1519" s="168"/>
      <c r="CT1519" s="168"/>
      <c r="CU1519" s="168"/>
      <c r="CV1519" s="168"/>
      <c r="CW1519" s="168"/>
      <c r="CX1519" s="168"/>
      <c r="CY1519" s="168"/>
      <c r="CZ1519" s="168"/>
      <c r="DA1519" s="168"/>
      <c r="DB1519" s="168"/>
      <c r="DC1519" s="168"/>
      <c r="DD1519" s="168"/>
      <c r="DE1519" s="168"/>
      <c r="DF1519" s="168"/>
      <c r="DG1519" s="168"/>
      <c r="DH1519" s="168"/>
      <c r="DI1519" s="168"/>
      <c r="DJ1519" s="168"/>
      <c r="DK1519" s="168"/>
      <c r="DL1519" s="168"/>
      <c r="DM1519" s="168"/>
      <c r="DN1519" s="168"/>
      <c r="DO1519" s="168"/>
      <c r="DP1519" s="168"/>
      <c r="DQ1519" s="168"/>
      <c r="DR1519" s="168"/>
      <c r="DS1519" s="168"/>
      <c r="DT1519" s="168"/>
      <c r="DU1519" s="168"/>
      <c r="DV1519" s="168"/>
      <c r="DW1519" s="168"/>
      <c r="DX1519" s="168"/>
      <c r="DY1519" s="168"/>
      <c r="DZ1519" s="168"/>
      <c r="EA1519" s="168"/>
      <c r="EB1519" s="168"/>
      <c r="EC1519" s="168"/>
      <c r="ED1519" s="168"/>
      <c r="EE1519" s="168"/>
      <c r="EF1519" s="168"/>
      <c r="EG1519" s="168"/>
      <c r="EH1519" s="168"/>
      <c r="EI1519" s="168"/>
      <c r="EJ1519" s="168"/>
      <c r="EK1519" s="168"/>
      <c r="EL1519" s="168"/>
      <c r="EM1519" s="168"/>
      <c r="EN1519" s="168"/>
      <c r="EO1519" s="168"/>
      <c r="EP1519" s="168"/>
      <c r="EQ1519" s="168"/>
      <c r="ER1519" s="168"/>
      <c r="ES1519" s="168"/>
      <c r="ET1519" s="168"/>
      <c r="EU1519" s="168"/>
      <c r="EV1519" s="168"/>
      <c r="EW1519" s="168"/>
      <c r="EX1519" s="168"/>
      <c r="EY1519" s="168"/>
      <c r="EZ1519" s="168"/>
      <c r="FA1519" s="168"/>
      <c r="FB1519" s="168"/>
      <c r="FC1519" s="168"/>
      <c r="FD1519" s="168"/>
      <c r="FE1519" s="168"/>
      <c r="FF1519" s="168"/>
      <c r="FG1519" s="168"/>
      <c r="FH1519" s="168"/>
      <c r="FI1519" s="168"/>
      <c r="FJ1519" s="168"/>
      <c r="FK1519" s="168"/>
      <c r="FL1519" s="168"/>
      <c r="FM1519" s="168"/>
      <c r="FN1519" s="168"/>
      <c r="FO1519" s="168"/>
      <c r="FP1519" s="168"/>
      <c r="FQ1519" s="168"/>
      <c r="FR1519" s="168"/>
      <c r="FS1519" s="168"/>
      <c r="FT1519" s="168"/>
      <c r="FU1519" s="168"/>
      <c r="FV1519" s="168"/>
      <c r="FW1519" s="168"/>
      <c r="FX1519" s="168"/>
      <c r="FY1519" s="168"/>
      <c r="FZ1519" s="168"/>
      <c r="GA1519" s="168"/>
      <c r="GB1519" s="168"/>
      <c r="GC1519" s="168"/>
      <c r="GD1519" s="168"/>
      <c r="GE1519" s="168"/>
      <c r="GF1519" s="168"/>
      <c r="GG1519" s="168"/>
      <c r="GH1519" s="168"/>
      <c r="GI1519" s="168"/>
      <c r="GJ1519" s="168"/>
      <c r="GK1519" s="168"/>
      <c r="GL1519" s="168"/>
      <c r="GM1519" s="168"/>
      <c r="GN1519" s="168"/>
      <c r="GO1519" s="168"/>
      <c r="GP1519" s="168"/>
      <c r="GQ1519" s="168"/>
      <c r="GR1519" s="168"/>
      <c r="GS1519" s="168"/>
      <c r="GT1519" s="168"/>
      <c r="GU1519" s="168"/>
      <c r="GV1519" s="168"/>
      <c r="GW1519" s="168"/>
      <c r="GX1519" s="168"/>
      <c r="GY1519" s="168"/>
      <c r="GZ1519" s="168"/>
      <c r="HA1519" s="168"/>
      <c r="HB1519" s="168"/>
      <c r="HC1519" s="168"/>
      <c r="HD1519" s="168"/>
      <c r="HE1519" s="168"/>
      <c r="HF1519" s="168"/>
      <c r="HG1519" s="168"/>
      <c r="HH1519" s="168"/>
      <c r="HI1519" s="168"/>
      <c r="HJ1519" s="168"/>
      <c r="HK1519" s="168"/>
      <c r="HL1519" s="168"/>
      <c r="HM1519" s="168"/>
      <c r="HN1519" s="168"/>
      <c r="HO1519" s="168"/>
      <c r="HP1519" s="168"/>
      <c r="HQ1519" s="168"/>
      <c r="HR1519" s="168"/>
      <c r="HS1519" s="168"/>
      <c r="HT1519" s="168"/>
      <c r="HU1519" s="168"/>
      <c r="HV1519" s="168"/>
      <c r="HW1519" s="168"/>
      <c r="HX1519" s="168"/>
      <c r="HY1519" s="168"/>
      <c r="HZ1519" s="168"/>
      <c r="IA1519" s="168"/>
      <c r="IB1519" s="168"/>
      <c r="IC1519" s="168"/>
      <c r="ID1519" s="168"/>
      <c r="IE1519" s="168"/>
      <c r="IF1519" s="168"/>
      <c r="IG1519" s="168"/>
      <c r="IH1519" s="168"/>
      <c r="II1519" s="168"/>
      <c r="IJ1519" s="168"/>
      <c r="IK1519" s="168"/>
      <c r="IL1519" s="168"/>
      <c r="IM1519" s="168"/>
      <c r="IN1519" s="168"/>
      <c r="IO1519" s="168"/>
      <c r="IP1519" s="168"/>
      <c r="IQ1519" s="168"/>
      <c r="IR1519" s="168"/>
      <c r="IS1519" s="168"/>
      <c r="IT1519" s="168"/>
      <c r="IU1519" s="168"/>
      <c r="IV1519" s="168"/>
      <c r="IW1519" s="168"/>
      <c r="IX1519" s="168"/>
      <c r="IY1519" s="168"/>
      <c r="IZ1519" s="168"/>
      <c r="JA1519" s="168"/>
      <c r="JB1519" s="168"/>
      <c r="JC1519" s="168"/>
      <c r="JD1519" s="168"/>
      <c r="JE1519" s="168"/>
      <c r="JF1519" s="168"/>
      <c r="JG1519" s="168"/>
      <c r="JH1519" s="168"/>
      <c r="JI1519" s="168"/>
      <c r="JJ1519" s="168"/>
      <c r="JK1519" s="168"/>
      <c r="JL1519" s="168"/>
      <c r="JM1519" s="168"/>
      <c r="JN1519" s="168"/>
      <c r="JO1519" s="168"/>
      <c r="JP1519" s="168"/>
      <c r="JQ1519" s="168"/>
      <c r="JR1519" s="168"/>
      <c r="JS1519" s="168"/>
      <c r="JT1519" s="168"/>
      <c r="JU1519" s="168"/>
      <c r="JV1519" s="168"/>
      <c r="JW1519" s="168"/>
      <c r="JX1519" s="168"/>
      <c r="JY1519" s="168"/>
      <c r="JZ1519" s="168"/>
      <c r="KA1519" s="168"/>
      <c r="KB1519" s="168"/>
      <c r="KC1519" s="168"/>
      <c r="KD1519" s="168"/>
      <c r="KE1519" s="168"/>
      <c r="KF1519" s="168"/>
      <c r="KG1519" s="168"/>
      <c r="KH1519" s="168"/>
      <c r="KI1519" s="168"/>
      <c r="KJ1519" s="168"/>
      <c r="KK1519" s="168"/>
      <c r="KL1519" s="168"/>
      <c r="KM1519" s="168"/>
      <c r="KN1519" s="168"/>
      <c r="KO1519" s="168"/>
      <c r="KP1519" s="168"/>
      <c r="KQ1519" s="168"/>
      <c r="KR1519" s="168"/>
      <c r="KS1519" s="168"/>
      <c r="KT1519" s="168"/>
      <c r="KU1519" s="168"/>
      <c r="KV1519" s="168"/>
      <c r="KW1519" s="168"/>
      <c r="KX1519" s="168"/>
      <c r="KY1519" s="168"/>
      <c r="KZ1519" s="168"/>
      <c r="LA1519" s="168"/>
      <c r="LB1519" s="168"/>
      <c r="LC1519" s="168"/>
      <c r="LD1519" s="168"/>
      <c r="LE1519" s="168"/>
      <c r="LF1519" s="168"/>
      <c r="LG1519" s="168"/>
      <c r="LH1519" s="168"/>
      <c r="LI1519" s="168"/>
      <c r="LJ1519" s="168"/>
      <c r="LK1519" s="168"/>
      <c r="LL1519" s="168"/>
      <c r="LM1519" s="168"/>
      <c r="LN1519" s="168"/>
      <c r="LO1519" s="168"/>
      <c r="LP1519" s="168"/>
      <c r="LQ1519" s="168"/>
      <c r="LR1519" s="168"/>
      <c r="LS1519" s="168"/>
      <c r="LT1519" s="168"/>
      <c r="LU1519" s="168"/>
      <c r="LV1519" s="168"/>
      <c r="LW1519" s="168"/>
      <c r="LX1519" s="168"/>
      <c r="LY1519" s="168"/>
      <c r="LZ1519" s="168"/>
      <c r="MA1519" s="168"/>
      <c r="MB1519" s="168"/>
      <c r="MC1519" s="168"/>
      <c r="MD1519" s="168"/>
      <c r="ME1519" s="168"/>
      <c r="MF1519" s="168"/>
      <c r="MG1519" s="168"/>
      <c r="MH1519" s="168"/>
      <c r="MI1519" s="168"/>
      <c r="MJ1519" s="168"/>
      <c r="MK1519" s="168"/>
      <c r="ML1519" s="168"/>
      <c r="MM1519" s="168"/>
      <c r="MN1519" s="168"/>
      <c r="MO1519" s="168"/>
      <c r="MP1519" s="168"/>
      <c r="MQ1519" s="168"/>
      <c r="MR1519" s="168"/>
      <c r="MS1519" s="168"/>
      <c r="MT1519" s="168"/>
      <c r="MU1519" s="168"/>
      <c r="MV1519" s="168"/>
      <c r="MW1519" s="168"/>
      <c r="MX1519" s="168"/>
      <c r="MY1519" s="168"/>
      <c r="MZ1519" s="168"/>
      <c r="NA1519" s="168"/>
      <c r="NB1519" s="168"/>
      <c r="NC1519" s="168"/>
      <c r="ND1519" s="168"/>
      <c r="NE1519" s="168"/>
      <c r="NF1519" s="168"/>
      <c r="NG1519" s="168"/>
      <c r="NH1519" s="168"/>
      <c r="NI1519" s="168"/>
      <c r="NJ1519" s="168"/>
      <c r="NK1519" s="168"/>
      <c r="NL1519" s="168"/>
      <c r="NM1519" s="168"/>
      <c r="NN1519" s="168"/>
      <c r="NO1519" s="168"/>
      <c r="NP1519" s="168"/>
      <c r="NQ1519" s="168"/>
      <c r="NR1519" s="168"/>
      <c r="NS1519" s="168"/>
      <c r="NT1519" s="168"/>
      <c r="NU1519" s="168"/>
      <c r="NV1519" s="168"/>
      <c r="NW1519" s="168"/>
      <c r="NX1519" s="168"/>
      <c r="NY1519" s="168"/>
      <c r="NZ1519" s="168"/>
      <c r="OA1519" s="168"/>
      <c r="OB1519" s="168"/>
      <c r="OC1519" s="168"/>
      <c r="OD1519" s="168"/>
      <c r="OE1519" s="168"/>
      <c r="OF1519" s="168"/>
      <c r="OG1519" s="168"/>
      <c r="OH1519" s="168"/>
      <c r="OI1519" s="168"/>
      <c r="OJ1519" s="168"/>
      <c r="OK1519" s="168"/>
      <c r="OL1519" s="168"/>
      <c r="OM1519" s="168"/>
      <c r="ON1519" s="168"/>
      <c r="OO1519" s="168"/>
      <c r="OP1519" s="168"/>
      <c r="OQ1519" s="168"/>
      <c r="OR1519" s="168"/>
      <c r="OS1519" s="168"/>
      <c r="OT1519" s="168"/>
      <c r="OU1519" s="168"/>
      <c r="OV1519" s="168"/>
      <c r="OW1519" s="168"/>
      <c r="OX1519" s="168"/>
      <c r="OY1519" s="168"/>
      <c r="OZ1519" s="168"/>
      <c r="PA1519" s="168"/>
      <c r="PB1519" s="168"/>
      <c r="PC1519" s="168"/>
      <c r="PD1519" s="168"/>
      <c r="PE1519" s="168"/>
      <c r="PF1519" s="168"/>
      <c r="PG1519" s="168"/>
      <c r="PH1519" s="168"/>
      <c r="PI1519" s="168"/>
      <c r="PJ1519" s="168"/>
      <c r="PK1519" s="168"/>
      <c r="PL1519" s="168"/>
      <c r="PM1519" s="168"/>
      <c r="PN1519" s="168"/>
      <c r="PO1519" s="168"/>
      <c r="PP1519" s="168"/>
      <c r="PQ1519" s="168"/>
      <c r="PR1519" s="168"/>
      <c r="PS1519" s="168"/>
      <c r="PT1519" s="168"/>
      <c r="PU1519" s="168"/>
      <c r="PV1519" s="168"/>
      <c r="PW1519" s="168"/>
      <c r="PX1519" s="168"/>
      <c r="PY1519" s="168"/>
      <c r="PZ1519" s="168"/>
      <c r="QA1519" s="168"/>
      <c r="QB1519" s="168"/>
      <c r="QC1519" s="168"/>
      <c r="QD1519" s="168"/>
      <c r="QE1519" s="168"/>
      <c r="QF1519" s="168"/>
      <c r="QG1519" s="168"/>
      <c r="QH1519" s="168"/>
      <c r="QI1519" s="168"/>
      <c r="QJ1519" s="168"/>
      <c r="QK1519" s="168"/>
      <c r="QL1519" s="168"/>
      <c r="QM1519" s="168"/>
      <c r="QN1519" s="168"/>
      <c r="QO1519" s="168"/>
      <c r="QP1519" s="168"/>
      <c r="QQ1519" s="168"/>
      <c r="QR1519" s="168"/>
      <c r="QS1519" s="168"/>
      <c r="QT1519" s="168"/>
      <c r="QU1519" s="168"/>
      <c r="QV1519" s="168"/>
      <c r="QW1519" s="168"/>
      <c r="QX1519" s="168"/>
      <c r="QY1519" s="168"/>
      <c r="QZ1519" s="168"/>
      <c r="RA1519" s="168"/>
      <c r="RB1519" s="168"/>
      <c r="RC1519" s="168"/>
      <c r="RD1519" s="168"/>
      <c r="RE1519" s="168"/>
      <c r="RF1519" s="168"/>
      <c r="RG1519" s="168"/>
      <c r="RH1519" s="168"/>
      <c r="RI1519" s="168"/>
      <c r="RJ1519" s="168"/>
      <c r="RK1519" s="168"/>
      <c r="RL1519" s="168"/>
      <c r="RM1519" s="168"/>
      <c r="RN1519" s="168"/>
      <c r="RO1519" s="168"/>
      <c r="RP1519" s="168"/>
      <c r="RQ1519" s="168"/>
      <c r="RR1519" s="168"/>
      <c r="RS1519" s="168"/>
      <c r="RT1519" s="168"/>
      <c r="RU1519" s="168"/>
      <c r="RV1519" s="168"/>
      <c r="RW1519" s="168"/>
      <c r="RX1519" s="168"/>
      <c r="RY1519" s="168"/>
      <c r="RZ1519" s="168"/>
      <c r="SA1519" s="168"/>
      <c r="SB1519" s="168"/>
      <c r="SC1519" s="168"/>
      <c r="SD1519" s="168"/>
      <c r="SE1519" s="168"/>
      <c r="SF1519" s="168"/>
      <c r="SG1519" s="168"/>
      <c r="SH1519" s="168"/>
      <c r="SI1519" s="168"/>
      <c r="SJ1519" s="168"/>
      <c r="SK1519" s="168"/>
      <c r="SL1519" s="168"/>
      <c r="SM1519" s="168"/>
      <c r="SN1519" s="168"/>
      <c r="SO1519" s="168"/>
      <c r="SP1519" s="168"/>
      <c r="SQ1519" s="168"/>
      <c r="SR1519" s="168"/>
      <c r="SS1519" s="168"/>
      <c r="ST1519" s="168"/>
      <c r="SU1519" s="168"/>
      <c r="SV1519" s="168"/>
      <c r="SW1519" s="168"/>
      <c r="SX1519" s="168"/>
      <c r="SY1519" s="168"/>
      <c r="SZ1519" s="168"/>
      <c r="TA1519" s="168"/>
      <c r="TB1519" s="168"/>
      <c r="TC1519" s="168"/>
      <c r="TD1519" s="168"/>
      <c r="TE1519" s="168"/>
      <c r="TF1519" s="168"/>
      <c r="TG1519" s="168"/>
      <c r="TH1519" s="168"/>
      <c r="TI1519" s="168"/>
      <c r="TJ1519" s="168"/>
      <c r="TK1519" s="168"/>
      <c r="TL1519" s="168"/>
      <c r="TM1519" s="168"/>
      <c r="TN1519" s="168"/>
      <c r="TO1519" s="168"/>
      <c r="TP1519" s="168"/>
      <c r="TQ1519" s="168"/>
      <c r="TR1519" s="168"/>
      <c r="TS1519" s="168"/>
      <c r="TT1519" s="168"/>
      <c r="TU1519" s="168"/>
      <c r="TV1519" s="168"/>
      <c r="TW1519" s="168"/>
      <c r="TX1519" s="168"/>
      <c r="TY1519" s="168"/>
      <c r="TZ1519" s="168"/>
      <c r="UA1519" s="168"/>
      <c r="UB1519" s="168"/>
      <c r="UC1519" s="168"/>
      <c r="UD1519" s="168"/>
      <c r="UE1519" s="168"/>
      <c r="UF1519" s="168"/>
      <c r="UG1519" s="168"/>
      <c r="UH1519" s="168"/>
      <c r="UI1519" s="168"/>
      <c r="UJ1519" s="168"/>
      <c r="UK1519" s="168"/>
      <c r="UL1519" s="168"/>
      <c r="UM1519" s="168"/>
      <c r="UN1519" s="168"/>
      <c r="UO1519" s="168"/>
      <c r="UP1519" s="168"/>
      <c r="UQ1519" s="168"/>
      <c r="UR1519" s="168"/>
      <c r="US1519" s="168"/>
      <c r="UT1519" s="168"/>
      <c r="UU1519" s="168"/>
      <c r="UV1519" s="168"/>
      <c r="UW1519" s="168"/>
      <c r="UX1519" s="168"/>
      <c r="UY1519" s="168"/>
      <c r="UZ1519" s="168"/>
      <c r="VA1519" s="168"/>
      <c r="VB1519" s="168"/>
      <c r="VC1519" s="168"/>
      <c r="VD1519" s="168"/>
      <c r="VE1519" s="168"/>
      <c r="VF1519" s="168"/>
      <c r="VG1519" s="168"/>
      <c r="VH1519" s="168"/>
      <c r="VI1519" s="168"/>
      <c r="VJ1519" s="168"/>
      <c r="VK1519" s="168"/>
      <c r="VL1519" s="168"/>
      <c r="VM1519" s="168"/>
      <c r="VN1519" s="168"/>
      <c r="VO1519" s="168"/>
      <c r="VP1519" s="168"/>
      <c r="VQ1519" s="168"/>
      <c r="VR1519" s="168"/>
      <c r="VS1519" s="168"/>
      <c r="VT1519" s="168"/>
      <c r="VU1519" s="168"/>
      <c r="VV1519" s="168"/>
      <c r="VW1519" s="168"/>
      <c r="VX1519" s="168"/>
      <c r="VY1519" s="168"/>
      <c r="VZ1519" s="168"/>
      <c r="WA1519" s="168"/>
      <c r="WB1519" s="168"/>
      <c r="WC1519" s="168"/>
      <c r="WD1519" s="168"/>
      <c r="WE1519" s="168"/>
      <c r="WF1519" s="168"/>
      <c r="WG1519" s="168"/>
      <c r="WH1519" s="168"/>
      <c r="WI1519" s="168"/>
      <c r="WJ1519" s="168"/>
      <c r="WK1519" s="168"/>
      <c r="WL1519" s="168"/>
      <c r="WM1519" s="168"/>
      <c r="WN1519" s="168"/>
      <c r="WO1519" s="168"/>
      <c r="WP1519" s="168"/>
      <c r="WQ1519" s="168"/>
      <c r="WR1519" s="168"/>
      <c r="WS1519" s="168"/>
      <c r="WT1519" s="168"/>
      <c r="WU1519" s="168"/>
      <c r="WV1519" s="168"/>
      <c r="WW1519" s="168"/>
      <c r="WX1519" s="168"/>
      <c r="WY1519" s="168"/>
      <c r="WZ1519" s="168"/>
      <c r="XA1519" s="168"/>
      <c r="XB1519" s="168"/>
      <c r="XC1519" s="168"/>
      <c r="XD1519" s="168"/>
      <c r="XE1519" s="168"/>
      <c r="XF1519" s="168"/>
      <c r="XG1519" s="168"/>
      <c r="XH1519" s="168"/>
      <c r="XI1519" s="168"/>
      <c r="XJ1519" s="168"/>
      <c r="XK1519" s="168"/>
      <c r="XL1519" s="168"/>
      <c r="XM1519" s="168"/>
      <c r="XN1519" s="168"/>
      <c r="XO1519" s="168"/>
      <c r="XP1519" s="168"/>
      <c r="XQ1519" s="168"/>
      <c r="XR1519" s="168"/>
      <c r="XS1519" s="168"/>
      <c r="XT1519" s="168"/>
      <c r="XU1519" s="168"/>
      <c r="XV1519" s="168"/>
      <c r="XW1519" s="168"/>
      <c r="XX1519" s="168"/>
      <c r="XY1519" s="168"/>
      <c r="XZ1519" s="168"/>
      <c r="YA1519" s="168"/>
      <c r="YB1519" s="168"/>
      <c r="YC1519" s="168"/>
      <c r="YD1519" s="168"/>
      <c r="YE1519" s="168"/>
      <c r="YF1519" s="168"/>
      <c r="YG1519" s="168"/>
      <c r="YH1519" s="168"/>
      <c r="YI1519" s="168"/>
      <c r="YJ1519" s="168"/>
      <c r="YK1519" s="168"/>
      <c r="YL1519" s="168"/>
      <c r="YM1519" s="168"/>
      <c r="YN1519" s="168"/>
      <c r="YO1519" s="168"/>
      <c r="YP1519" s="168"/>
      <c r="YQ1519" s="168"/>
      <c r="YR1519" s="168"/>
      <c r="YS1519" s="168"/>
      <c r="YT1519" s="168"/>
      <c r="YU1519" s="168"/>
      <c r="YV1519" s="168"/>
      <c r="YW1519" s="168"/>
      <c r="YX1519" s="168"/>
      <c r="YY1519" s="168"/>
      <c r="YZ1519" s="168"/>
      <c r="ZA1519" s="168"/>
      <c r="ZB1519" s="168"/>
      <c r="ZC1519" s="168"/>
      <c r="ZD1519" s="168"/>
      <c r="ZE1519" s="168"/>
      <c r="ZF1519" s="168"/>
      <c r="ZG1519" s="168"/>
      <c r="ZH1519" s="168"/>
      <c r="ZI1519" s="168"/>
      <c r="ZJ1519" s="168"/>
      <c r="ZK1519" s="168"/>
      <c r="ZL1519" s="168"/>
      <c r="ZM1519" s="168"/>
      <c r="ZN1519" s="168"/>
      <c r="ZO1519" s="168"/>
      <c r="ZP1519" s="168"/>
      <c r="ZQ1519" s="168"/>
      <c r="ZR1519" s="168"/>
      <c r="ZS1519" s="168"/>
      <c r="ZT1519" s="168"/>
      <c r="ZU1519" s="168"/>
      <c r="ZV1519" s="168"/>
      <c r="ZW1519" s="168"/>
      <c r="ZX1519" s="168"/>
      <c r="ZY1519" s="168"/>
      <c r="ZZ1519" s="168"/>
      <c r="AAA1519" s="168"/>
      <c r="AAB1519" s="168"/>
      <c r="AAC1519" s="168"/>
      <c r="AAD1519" s="168"/>
      <c r="AAE1519" s="168"/>
      <c r="AAF1519" s="168"/>
      <c r="AAG1519" s="168"/>
      <c r="AAH1519" s="168"/>
      <c r="AAI1519" s="168"/>
      <c r="AAJ1519" s="168"/>
      <c r="AAK1519" s="168"/>
      <c r="AAL1519" s="168"/>
      <c r="AAM1519" s="168"/>
      <c r="AAN1519" s="168"/>
      <c r="AAO1519" s="168"/>
      <c r="AAP1519" s="168"/>
      <c r="AAQ1519" s="168"/>
      <c r="AAR1519" s="168"/>
      <c r="AAS1519" s="168"/>
      <c r="AAT1519" s="168"/>
      <c r="AAU1519" s="168"/>
      <c r="AAV1519" s="168"/>
      <c r="AAW1519" s="168"/>
      <c r="AAX1519" s="168"/>
      <c r="AAY1519" s="168"/>
      <c r="AAZ1519" s="168"/>
      <c r="ABA1519" s="168"/>
      <c r="ABB1519" s="168"/>
      <c r="ABC1519" s="168"/>
      <c r="ABD1519" s="168"/>
      <c r="ABE1519" s="168"/>
      <c r="ABF1519" s="168"/>
      <c r="ABG1519" s="168"/>
      <c r="ABH1519" s="168"/>
      <c r="ABI1519" s="168"/>
      <c r="ABJ1519" s="168"/>
      <c r="ABK1519" s="168"/>
      <c r="ABL1519" s="168"/>
      <c r="ABM1519" s="168"/>
      <c r="ABN1519" s="168"/>
      <c r="ABO1519" s="168"/>
      <c r="ABP1519" s="168"/>
      <c r="ABQ1519" s="168"/>
      <c r="ABR1519" s="168"/>
      <c r="ABS1519" s="168"/>
      <c r="ABT1519" s="168"/>
      <c r="ABU1519" s="168"/>
      <c r="ABV1519" s="168"/>
      <c r="ABW1519" s="168"/>
      <c r="ABX1519" s="168"/>
      <c r="ABY1519" s="168"/>
      <c r="ABZ1519" s="168"/>
      <c r="ACA1519" s="168"/>
      <c r="ACB1519" s="168"/>
      <c r="ACC1519" s="168"/>
      <c r="ACD1519" s="168"/>
      <c r="ACE1519" s="168"/>
      <c r="ACF1519" s="168"/>
      <c r="ACG1519" s="168"/>
      <c r="ACH1519" s="168"/>
      <c r="ACI1519" s="168"/>
      <c r="ACJ1519" s="168"/>
      <c r="ACK1519" s="168"/>
      <c r="ACL1519" s="168"/>
      <c r="ACM1519" s="168"/>
      <c r="ACN1519" s="168"/>
      <c r="ACO1519" s="168"/>
      <c r="ACP1519" s="168"/>
      <c r="ACQ1519" s="168"/>
      <c r="ACR1519" s="168"/>
      <c r="ACS1519" s="168"/>
      <c r="ACT1519" s="168"/>
      <c r="ACU1519" s="168"/>
      <c r="ACV1519" s="168"/>
      <c r="ACW1519" s="168"/>
      <c r="ACX1519" s="168"/>
      <c r="ACY1519" s="168"/>
      <c r="ACZ1519" s="168"/>
      <c r="ADA1519" s="168"/>
      <c r="ADB1519" s="168"/>
      <c r="ADC1519" s="168"/>
      <c r="ADD1519" s="168"/>
      <c r="ADE1519" s="168"/>
      <c r="ADF1519" s="168"/>
      <c r="ADG1519" s="168"/>
      <c r="ADH1519" s="168"/>
      <c r="ADI1519" s="168"/>
      <c r="ADJ1519" s="168"/>
      <c r="ADK1519" s="168"/>
      <c r="ADL1519" s="168"/>
      <c r="ADM1519" s="168"/>
      <c r="ADN1519" s="168"/>
      <c r="ADO1519" s="168"/>
      <c r="ADP1519" s="168"/>
      <c r="ADQ1519" s="168"/>
      <c r="ADR1519" s="168"/>
      <c r="ADS1519" s="168"/>
      <c r="ADT1519" s="168"/>
      <c r="ADU1519" s="168"/>
      <c r="ADV1519" s="168"/>
      <c r="ADW1519" s="168"/>
      <c r="ADX1519" s="168"/>
      <c r="ADY1519" s="168"/>
      <c r="ADZ1519" s="168"/>
      <c r="AEA1519" s="168"/>
      <c r="AEB1519" s="168"/>
      <c r="AEC1519" s="168"/>
      <c r="AED1519" s="168"/>
      <c r="AEE1519" s="168"/>
      <c r="AEF1519" s="168"/>
      <c r="AEG1519" s="168"/>
      <c r="AEH1519" s="168"/>
      <c r="AEI1519" s="168"/>
      <c r="AEJ1519" s="168"/>
      <c r="AEK1519" s="168"/>
      <c r="AEL1519" s="168"/>
      <c r="AEM1519" s="168"/>
      <c r="AEN1519" s="168"/>
      <c r="AEO1519" s="168"/>
      <c r="AEP1519" s="168"/>
      <c r="AEQ1519" s="168"/>
      <c r="AER1519" s="168"/>
      <c r="AES1519" s="168"/>
      <c r="AET1519" s="168"/>
      <c r="AEU1519" s="168"/>
      <c r="AEV1519" s="168"/>
      <c r="AEW1519" s="168"/>
      <c r="AEX1519" s="168"/>
      <c r="AEY1519" s="168"/>
      <c r="AEZ1519" s="168"/>
      <c r="AFA1519" s="168"/>
      <c r="AFB1519" s="168"/>
      <c r="AFC1519" s="168"/>
      <c r="AFD1519" s="168"/>
      <c r="AFE1519" s="168"/>
      <c r="AFF1519" s="168"/>
      <c r="AFG1519" s="168"/>
      <c r="AFH1519" s="168"/>
      <c r="AFI1519" s="168"/>
      <c r="AFJ1519" s="168"/>
      <c r="AFK1519" s="168"/>
      <c r="AFL1519" s="168"/>
      <c r="AFM1519" s="168"/>
      <c r="AFN1519" s="168"/>
      <c r="AFO1519" s="168"/>
      <c r="AFP1519" s="168"/>
      <c r="AFQ1519" s="168"/>
      <c r="AFR1519" s="168"/>
      <c r="AFS1519" s="168"/>
      <c r="AFT1519" s="168"/>
      <c r="AFU1519" s="168"/>
      <c r="AFV1519" s="168"/>
      <c r="AFW1519" s="168"/>
      <c r="AFX1519" s="168"/>
      <c r="AFY1519" s="168"/>
      <c r="AFZ1519" s="168"/>
      <c r="AGA1519" s="168"/>
      <c r="AGB1519" s="168"/>
      <c r="AGC1519" s="168"/>
      <c r="AGD1519" s="168"/>
      <c r="AGE1519" s="168"/>
      <c r="AGF1519" s="168"/>
      <c r="AGG1519" s="168"/>
      <c r="AGH1519" s="168"/>
      <c r="AGI1519" s="168"/>
      <c r="AGJ1519" s="168"/>
      <c r="AGK1519" s="168"/>
      <c r="AGL1519" s="168"/>
      <c r="AGM1519" s="168"/>
      <c r="AGN1519" s="168"/>
      <c r="AGO1519" s="168"/>
      <c r="AGP1519" s="168"/>
      <c r="AGQ1519" s="168"/>
      <c r="AGR1519" s="168"/>
      <c r="AGS1519" s="168"/>
      <c r="AGT1519" s="168"/>
      <c r="AGU1519" s="168"/>
      <c r="AGV1519" s="168"/>
      <c r="AGW1519" s="168"/>
      <c r="AGX1519" s="168"/>
      <c r="AGY1519" s="168"/>
      <c r="AGZ1519" s="168"/>
      <c r="AHA1519" s="168"/>
      <c r="AHB1519" s="168"/>
      <c r="AHC1519" s="168"/>
      <c r="AHD1519" s="168"/>
      <c r="AHE1519" s="168"/>
      <c r="AHF1519" s="168"/>
      <c r="AHG1519" s="168"/>
      <c r="AHH1519" s="168"/>
      <c r="AHI1519" s="168"/>
      <c r="AHJ1519" s="168"/>
      <c r="AHK1519" s="168"/>
      <c r="AHL1519" s="168"/>
      <c r="AHM1519" s="168"/>
      <c r="AHN1519" s="168"/>
      <c r="AHO1519" s="168"/>
      <c r="AHP1519" s="168"/>
      <c r="AHQ1519" s="168"/>
      <c r="AHR1519" s="168"/>
      <c r="AHS1519" s="168"/>
      <c r="AHT1519" s="168"/>
      <c r="AHU1519" s="168"/>
      <c r="AHV1519" s="168"/>
      <c r="AHW1519" s="168"/>
      <c r="AHX1519" s="168"/>
      <c r="AHY1519" s="168"/>
      <c r="AHZ1519" s="168"/>
      <c r="AIA1519" s="168"/>
      <c r="AIB1519" s="168"/>
      <c r="AIC1519" s="168"/>
      <c r="AID1519" s="168"/>
      <c r="AIE1519" s="168"/>
      <c r="AIF1519" s="168"/>
      <c r="AIG1519" s="168"/>
      <c r="AIH1519" s="168"/>
      <c r="AII1519" s="168"/>
      <c r="AIJ1519" s="168"/>
      <c r="AIK1519" s="168"/>
      <c r="AIL1519" s="168"/>
      <c r="AIM1519" s="168"/>
      <c r="AIN1519" s="168"/>
      <c r="AIO1519" s="168"/>
      <c r="AIP1519" s="168"/>
      <c r="AIQ1519" s="168"/>
      <c r="AIR1519" s="168"/>
      <c r="AIS1519" s="168"/>
      <c r="AIT1519" s="168"/>
      <c r="AIU1519" s="168"/>
      <c r="AIV1519" s="168"/>
      <c r="AIW1519" s="168"/>
      <c r="AIX1519" s="168"/>
      <c r="AIY1519" s="168"/>
      <c r="AIZ1519" s="168"/>
      <c r="AJA1519" s="168"/>
      <c r="AJB1519" s="168"/>
      <c r="AJC1519" s="168"/>
      <c r="AJD1519" s="168"/>
      <c r="AJE1519" s="168"/>
      <c r="AJF1519" s="168"/>
      <c r="AJG1519" s="168"/>
      <c r="AJH1519" s="168"/>
      <c r="AJI1519" s="168"/>
      <c r="AJJ1519" s="168"/>
      <c r="AJK1519" s="168"/>
      <c r="AJL1519" s="33"/>
    </row>
    <row r="1520" spans="1:948" s="33" customFormat="1" ht="12" x14ac:dyDescent="0.2">
      <c r="A1520" s="193" t="s">
        <v>3481</v>
      </c>
      <c r="B1520" s="289" t="s">
        <v>61</v>
      </c>
      <c r="C1520" s="186" t="s">
        <v>3832</v>
      </c>
      <c r="D1520" s="187" t="s">
        <v>3838</v>
      </c>
      <c r="E1520" s="187" t="s">
        <v>3837</v>
      </c>
      <c r="F1520" s="186">
        <v>770</v>
      </c>
      <c r="G1520" s="290">
        <v>42921</v>
      </c>
      <c r="H1520" s="187" t="s">
        <v>3839</v>
      </c>
      <c r="I1520" s="187" t="s">
        <v>3770</v>
      </c>
      <c r="J1520" s="188" t="s">
        <v>15</v>
      </c>
      <c r="K1520" s="187"/>
      <c r="L1520" s="189">
        <v>5167.8</v>
      </c>
      <c r="M1520" s="168"/>
      <c r="N1520" s="168"/>
      <c r="O1520" s="168"/>
      <c r="P1520" s="168"/>
      <c r="Q1520" s="168"/>
      <c r="R1520" s="168"/>
      <c r="S1520" s="168"/>
      <c r="T1520" s="168"/>
      <c r="U1520" s="168"/>
      <c r="V1520" s="168"/>
      <c r="W1520" s="168"/>
      <c r="X1520" s="168"/>
      <c r="Y1520" s="168"/>
      <c r="Z1520" s="168"/>
      <c r="AA1520" s="168"/>
      <c r="AB1520" s="168"/>
      <c r="AC1520" s="168"/>
      <c r="AD1520" s="168"/>
      <c r="AE1520" s="168"/>
      <c r="AF1520" s="168"/>
      <c r="AG1520" s="168"/>
      <c r="AH1520" s="168"/>
      <c r="AI1520" s="168"/>
      <c r="AJ1520" s="168"/>
      <c r="AK1520" s="168"/>
      <c r="AL1520" s="168"/>
      <c r="AM1520" s="168"/>
      <c r="AN1520" s="168"/>
      <c r="AO1520" s="168"/>
      <c r="AP1520" s="168"/>
      <c r="AQ1520" s="168"/>
      <c r="AR1520" s="168"/>
      <c r="AS1520" s="168"/>
      <c r="AT1520" s="168"/>
      <c r="AU1520" s="168"/>
      <c r="AV1520" s="168"/>
      <c r="AW1520" s="168"/>
      <c r="AX1520" s="168"/>
      <c r="AY1520" s="168"/>
      <c r="AZ1520" s="168"/>
      <c r="BA1520" s="168"/>
      <c r="BB1520" s="168"/>
      <c r="BC1520" s="168"/>
      <c r="BD1520" s="168"/>
      <c r="BE1520" s="168"/>
      <c r="BF1520" s="168"/>
      <c r="BG1520" s="168"/>
      <c r="BH1520" s="168"/>
      <c r="BI1520" s="168"/>
      <c r="BJ1520" s="168"/>
      <c r="BK1520" s="168"/>
      <c r="BL1520" s="168"/>
      <c r="BM1520" s="168"/>
      <c r="BN1520" s="168"/>
      <c r="BO1520" s="168"/>
      <c r="BP1520" s="168"/>
      <c r="BQ1520" s="168"/>
      <c r="BR1520" s="168"/>
      <c r="BS1520" s="168"/>
      <c r="BT1520" s="168"/>
      <c r="BU1520" s="168"/>
      <c r="BV1520" s="168"/>
      <c r="BW1520" s="168"/>
      <c r="BX1520" s="168"/>
      <c r="BY1520" s="168"/>
      <c r="BZ1520" s="168"/>
      <c r="CA1520" s="168"/>
      <c r="CB1520" s="168"/>
      <c r="CC1520" s="168"/>
      <c r="CD1520" s="168"/>
      <c r="CE1520" s="168"/>
      <c r="CF1520" s="168"/>
      <c r="CG1520" s="168"/>
      <c r="CH1520" s="168"/>
      <c r="CI1520" s="168"/>
      <c r="CJ1520" s="168"/>
      <c r="CK1520" s="168"/>
      <c r="CL1520" s="168"/>
      <c r="CM1520" s="168"/>
      <c r="CN1520" s="168"/>
      <c r="CO1520" s="168"/>
      <c r="CP1520" s="168"/>
      <c r="CQ1520" s="168"/>
      <c r="CR1520" s="168"/>
      <c r="CS1520" s="168"/>
      <c r="CT1520" s="168"/>
      <c r="CU1520" s="168"/>
      <c r="CV1520" s="168"/>
      <c r="CW1520" s="168"/>
      <c r="CX1520" s="168"/>
      <c r="CY1520" s="168"/>
      <c r="CZ1520" s="168"/>
      <c r="DA1520" s="168"/>
      <c r="DB1520" s="168"/>
      <c r="DC1520" s="168"/>
      <c r="DD1520" s="168"/>
      <c r="DE1520" s="168"/>
      <c r="DF1520" s="168"/>
      <c r="DG1520" s="168"/>
      <c r="DH1520" s="168"/>
      <c r="DI1520" s="168"/>
      <c r="DJ1520" s="168"/>
      <c r="DK1520" s="168"/>
      <c r="DL1520" s="168"/>
      <c r="DM1520" s="168"/>
      <c r="DN1520" s="168"/>
      <c r="DO1520" s="168"/>
      <c r="DP1520" s="168"/>
      <c r="DQ1520" s="168"/>
      <c r="DR1520" s="168"/>
      <c r="DS1520" s="168"/>
      <c r="DT1520" s="168"/>
      <c r="DU1520" s="168"/>
      <c r="DV1520" s="168"/>
      <c r="DW1520" s="168"/>
      <c r="DX1520" s="168"/>
      <c r="DY1520" s="168"/>
      <c r="DZ1520" s="168"/>
      <c r="EA1520" s="168"/>
      <c r="EB1520" s="168"/>
      <c r="EC1520" s="168"/>
      <c r="ED1520" s="168"/>
      <c r="EE1520" s="168"/>
      <c r="EF1520" s="168"/>
      <c r="EG1520" s="168"/>
      <c r="EH1520" s="168"/>
      <c r="EI1520" s="168"/>
      <c r="EJ1520" s="168"/>
      <c r="EK1520" s="168"/>
      <c r="EL1520" s="168"/>
      <c r="EM1520" s="168"/>
      <c r="EN1520" s="168"/>
      <c r="EO1520" s="168"/>
      <c r="EP1520" s="168"/>
      <c r="EQ1520" s="168"/>
      <c r="ER1520" s="168"/>
      <c r="ES1520" s="168"/>
      <c r="ET1520" s="168"/>
      <c r="EU1520" s="168"/>
      <c r="EV1520" s="168"/>
      <c r="EW1520" s="168"/>
      <c r="EX1520" s="168"/>
      <c r="EY1520" s="168"/>
      <c r="EZ1520" s="168"/>
      <c r="FA1520" s="168"/>
      <c r="FB1520" s="168"/>
      <c r="FC1520" s="168"/>
      <c r="FD1520" s="168"/>
      <c r="FE1520" s="168"/>
      <c r="FF1520" s="168"/>
      <c r="FG1520" s="168"/>
      <c r="FH1520" s="168"/>
      <c r="FI1520" s="168"/>
      <c r="FJ1520" s="168"/>
      <c r="FK1520" s="168"/>
      <c r="FL1520" s="168"/>
      <c r="FM1520" s="168"/>
      <c r="FN1520" s="168"/>
      <c r="FO1520" s="168"/>
      <c r="FP1520" s="168"/>
      <c r="FQ1520" s="168"/>
      <c r="FR1520" s="168"/>
      <c r="FS1520" s="168"/>
      <c r="FT1520" s="168"/>
      <c r="FU1520" s="168"/>
      <c r="FV1520" s="168"/>
      <c r="FW1520" s="168"/>
      <c r="FX1520" s="168"/>
      <c r="FY1520" s="168"/>
      <c r="FZ1520" s="168"/>
      <c r="GA1520" s="168"/>
      <c r="GB1520" s="168"/>
      <c r="GC1520" s="168"/>
      <c r="GD1520" s="168"/>
      <c r="GE1520" s="168"/>
      <c r="GF1520" s="168"/>
      <c r="GG1520" s="168"/>
      <c r="GH1520" s="168"/>
      <c r="GI1520" s="168"/>
      <c r="GJ1520" s="168"/>
      <c r="GK1520" s="168"/>
      <c r="GL1520" s="168"/>
      <c r="GM1520" s="168"/>
      <c r="GN1520" s="168"/>
      <c r="GO1520" s="168"/>
      <c r="GP1520" s="168"/>
      <c r="GQ1520" s="168"/>
      <c r="GR1520" s="168"/>
      <c r="GS1520" s="168"/>
      <c r="GT1520" s="168"/>
      <c r="GU1520" s="168"/>
      <c r="GV1520" s="168"/>
      <c r="GW1520" s="168"/>
      <c r="GX1520" s="168"/>
      <c r="GY1520" s="168"/>
      <c r="GZ1520" s="168"/>
      <c r="HA1520" s="168"/>
      <c r="HB1520" s="168"/>
      <c r="HC1520" s="168"/>
      <c r="HD1520" s="168"/>
      <c r="HE1520" s="168"/>
      <c r="HF1520" s="168"/>
      <c r="HG1520" s="168"/>
      <c r="HH1520" s="168"/>
      <c r="HI1520" s="168"/>
      <c r="HJ1520" s="168"/>
      <c r="HK1520" s="168"/>
      <c r="HL1520" s="168"/>
      <c r="HM1520" s="168"/>
      <c r="HN1520" s="168"/>
      <c r="HO1520" s="168"/>
      <c r="HP1520" s="168"/>
      <c r="HQ1520" s="168"/>
      <c r="HR1520" s="168"/>
      <c r="HS1520" s="168"/>
      <c r="HT1520" s="168"/>
      <c r="HU1520" s="168"/>
      <c r="HV1520" s="168"/>
      <c r="HW1520" s="168"/>
      <c r="HX1520" s="168"/>
      <c r="HY1520" s="168"/>
      <c r="HZ1520" s="168"/>
      <c r="IA1520" s="168"/>
      <c r="IB1520" s="168"/>
      <c r="IC1520" s="168"/>
      <c r="ID1520" s="168"/>
      <c r="IE1520" s="168"/>
      <c r="IF1520" s="168"/>
      <c r="IG1520" s="168"/>
      <c r="IH1520" s="168"/>
      <c r="II1520" s="168"/>
      <c r="IJ1520" s="168"/>
      <c r="IK1520" s="168"/>
      <c r="IL1520" s="168"/>
      <c r="IM1520" s="168"/>
      <c r="IN1520" s="168"/>
      <c r="IO1520" s="168"/>
      <c r="IP1520" s="168"/>
      <c r="IQ1520" s="168"/>
      <c r="IR1520" s="168"/>
      <c r="IS1520" s="168"/>
      <c r="IT1520" s="168"/>
      <c r="IU1520" s="168"/>
      <c r="IV1520" s="168"/>
      <c r="IW1520" s="168"/>
      <c r="IX1520" s="168"/>
      <c r="IY1520" s="168"/>
      <c r="IZ1520" s="168"/>
      <c r="JA1520" s="168"/>
      <c r="JB1520" s="168"/>
      <c r="JC1520" s="168"/>
      <c r="JD1520" s="168"/>
      <c r="JE1520" s="168"/>
      <c r="JF1520" s="168"/>
      <c r="JG1520" s="168"/>
      <c r="JH1520" s="168"/>
      <c r="JI1520" s="168"/>
      <c r="JJ1520" s="168"/>
      <c r="JK1520" s="168"/>
      <c r="JL1520" s="168"/>
      <c r="JM1520" s="168"/>
      <c r="JN1520" s="168"/>
      <c r="JO1520" s="168"/>
      <c r="JP1520" s="168"/>
      <c r="JQ1520" s="168"/>
      <c r="JR1520" s="168"/>
      <c r="JS1520" s="168"/>
      <c r="JT1520" s="168"/>
      <c r="JU1520" s="168"/>
      <c r="JV1520" s="168"/>
      <c r="JW1520" s="168"/>
      <c r="JX1520" s="168"/>
      <c r="JY1520" s="168"/>
      <c r="JZ1520" s="168"/>
      <c r="KA1520" s="168"/>
      <c r="KB1520" s="168"/>
      <c r="KC1520" s="168"/>
      <c r="KD1520" s="168"/>
      <c r="KE1520" s="168"/>
      <c r="KF1520" s="168"/>
      <c r="KG1520" s="168"/>
      <c r="KH1520" s="168"/>
      <c r="KI1520" s="168"/>
      <c r="KJ1520" s="168"/>
      <c r="KK1520" s="168"/>
      <c r="KL1520" s="168"/>
      <c r="KM1520" s="168"/>
      <c r="KN1520" s="168"/>
      <c r="KO1520" s="168"/>
      <c r="KP1520" s="168"/>
      <c r="KQ1520" s="168"/>
      <c r="KR1520" s="168"/>
      <c r="KS1520" s="168"/>
      <c r="KT1520" s="168"/>
      <c r="KU1520" s="168"/>
      <c r="KV1520" s="168"/>
      <c r="KW1520" s="168"/>
      <c r="KX1520" s="168"/>
      <c r="KY1520" s="168"/>
      <c r="KZ1520" s="168"/>
      <c r="LA1520" s="168"/>
      <c r="LB1520" s="168"/>
      <c r="LC1520" s="168"/>
      <c r="LD1520" s="168"/>
      <c r="LE1520" s="168"/>
      <c r="LF1520" s="168"/>
      <c r="LG1520" s="168"/>
      <c r="LH1520" s="168"/>
      <c r="LI1520" s="168"/>
      <c r="LJ1520" s="168"/>
      <c r="LK1520" s="168"/>
      <c r="LL1520" s="168"/>
      <c r="LM1520" s="168"/>
      <c r="LN1520" s="168"/>
      <c r="LO1520" s="168"/>
      <c r="LP1520" s="168"/>
      <c r="LQ1520" s="168"/>
      <c r="LR1520" s="168"/>
      <c r="LS1520" s="168"/>
      <c r="LT1520" s="168"/>
      <c r="LU1520" s="168"/>
      <c r="LV1520" s="168"/>
      <c r="LW1520" s="168"/>
      <c r="LX1520" s="168"/>
      <c r="LY1520" s="168"/>
      <c r="LZ1520" s="168"/>
      <c r="MA1520" s="168"/>
      <c r="MB1520" s="168"/>
      <c r="MC1520" s="168"/>
      <c r="MD1520" s="168"/>
      <c r="ME1520" s="168"/>
      <c r="MF1520" s="168"/>
      <c r="MG1520" s="168"/>
      <c r="MH1520" s="168"/>
      <c r="MI1520" s="168"/>
      <c r="MJ1520" s="168"/>
      <c r="MK1520" s="168"/>
      <c r="ML1520" s="168"/>
      <c r="MM1520" s="168"/>
      <c r="MN1520" s="168"/>
      <c r="MO1520" s="168"/>
      <c r="MP1520" s="168"/>
      <c r="MQ1520" s="168"/>
      <c r="MR1520" s="168"/>
      <c r="MS1520" s="168"/>
      <c r="MT1520" s="168"/>
      <c r="MU1520" s="168"/>
      <c r="MV1520" s="168"/>
      <c r="MW1520" s="168"/>
      <c r="MX1520" s="168"/>
      <c r="MY1520" s="168"/>
      <c r="MZ1520" s="168"/>
      <c r="NA1520" s="168"/>
      <c r="NB1520" s="168"/>
      <c r="NC1520" s="168"/>
      <c r="ND1520" s="168"/>
      <c r="NE1520" s="168"/>
      <c r="NF1520" s="168"/>
      <c r="NG1520" s="168"/>
      <c r="NH1520" s="168"/>
      <c r="NI1520" s="168"/>
      <c r="NJ1520" s="168"/>
      <c r="NK1520" s="168"/>
      <c r="NL1520" s="168"/>
      <c r="NM1520" s="168"/>
      <c r="NN1520" s="168"/>
      <c r="NO1520" s="168"/>
      <c r="NP1520" s="168"/>
      <c r="NQ1520" s="168"/>
      <c r="NR1520" s="168"/>
      <c r="NS1520" s="168"/>
      <c r="NT1520" s="168"/>
      <c r="NU1520" s="168"/>
      <c r="NV1520" s="168"/>
      <c r="NW1520" s="168"/>
      <c r="NX1520" s="168"/>
      <c r="NY1520" s="168"/>
      <c r="NZ1520" s="168"/>
      <c r="OA1520" s="168"/>
      <c r="OB1520" s="168"/>
      <c r="OC1520" s="168"/>
      <c r="OD1520" s="168"/>
      <c r="OE1520" s="168"/>
      <c r="OF1520" s="168"/>
      <c r="OG1520" s="168"/>
      <c r="OH1520" s="168"/>
      <c r="OI1520" s="168"/>
      <c r="OJ1520" s="168"/>
      <c r="OK1520" s="168"/>
      <c r="OL1520" s="168"/>
      <c r="OM1520" s="168"/>
      <c r="ON1520" s="168"/>
      <c r="OO1520" s="168"/>
      <c r="OP1520" s="168"/>
      <c r="OQ1520" s="168"/>
      <c r="OR1520" s="168"/>
      <c r="OS1520" s="168"/>
      <c r="OT1520" s="168"/>
      <c r="OU1520" s="168"/>
      <c r="OV1520" s="168"/>
      <c r="OW1520" s="168"/>
      <c r="OX1520" s="168"/>
      <c r="OY1520" s="168"/>
      <c r="OZ1520" s="168"/>
      <c r="PA1520" s="168"/>
      <c r="PB1520" s="168"/>
      <c r="PC1520" s="168"/>
      <c r="PD1520" s="168"/>
      <c r="PE1520" s="168"/>
      <c r="PF1520" s="168"/>
      <c r="PG1520" s="168"/>
      <c r="PH1520" s="168"/>
      <c r="PI1520" s="168"/>
      <c r="PJ1520" s="168"/>
      <c r="PK1520" s="168"/>
      <c r="PL1520" s="168"/>
      <c r="PM1520" s="168"/>
      <c r="PN1520" s="168"/>
      <c r="PO1520" s="168"/>
      <c r="PP1520" s="168"/>
      <c r="PQ1520" s="168"/>
      <c r="PR1520" s="168"/>
      <c r="PS1520" s="168"/>
      <c r="PT1520" s="168"/>
      <c r="PU1520" s="168"/>
      <c r="PV1520" s="168"/>
      <c r="PW1520" s="168"/>
      <c r="PX1520" s="168"/>
      <c r="PY1520" s="168"/>
      <c r="PZ1520" s="168"/>
      <c r="QA1520" s="168"/>
      <c r="QB1520" s="168"/>
      <c r="QC1520" s="168"/>
      <c r="QD1520" s="168"/>
      <c r="QE1520" s="168"/>
      <c r="QF1520" s="168"/>
      <c r="QG1520" s="168"/>
      <c r="QH1520" s="168"/>
      <c r="QI1520" s="168"/>
      <c r="QJ1520" s="168"/>
      <c r="QK1520" s="168"/>
      <c r="QL1520" s="168"/>
      <c r="QM1520" s="168"/>
      <c r="QN1520" s="168"/>
      <c r="QO1520" s="168"/>
      <c r="QP1520" s="168"/>
      <c r="QQ1520" s="168"/>
      <c r="QR1520" s="168"/>
      <c r="QS1520" s="168"/>
      <c r="QT1520" s="168"/>
      <c r="QU1520" s="168"/>
      <c r="QV1520" s="168"/>
      <c r="QW1520" s="168"/>
      <c r="QX1520" s="168"/>
      <c r="QY1520" s="168"/>
      <c r="QZ1520" s="168"/>
      <c r="RA1520" s="168"/>
      <c r="RB1520" s="168"/>
      <c r="RC1520" s="168"/>
      <c r="RD1520" s="168"/>
      <c r="RE1520" s="168"/>
      <c r="RF1520" s="168"/>
      <c r="RG1520" s="168"/>
      <c r="RH1520" s="168"/>
      <c r="RI1520" s="168"/>
      <c r="RJ1520" s="168"/>
      <c r="RK1520" s="168"/>
      <c r="RL1520" s="168"/>
      <c r="RM1520" s="168"/>
      <c r="RN1520" s="168"/>
      <c r="RO1520" s="168"/>
      <c r="RP1520" s="168"/>
      <c r="RQ1520" s="168"/>
      <c r="RR1520" s="168"/>
      <c r="RS1520" s="168"/>
      <c r="RT1520" s="168"/>
      <c r="RU1520" s="168"/>
      <c r="RV1520" s="168"/>
      <c r="RW1520" s="168"/>
      <c r="RX1520" s="168"/>
      <c r="RY1520" s="168"/>
      <c r="RZ1520" s="168"/>
      <c r="SA1520" s="168"/>
      <c r="SB1520" s="168"/>
      <c r="SC1520" s="168"/>
      <c r="SD1520" s="168"/>
      <c r="SE1520" s="168"/>
      <c r="SF1520" s="168"/>
      <c r="SG1520" s="168"/>
      <c r="SH1520" s="168"/>
      <c r="SI1520" s="168"/>
      <c r="SJ1520" s="168"/>
      <c r="SK1520" s="168"/>
      <c r="SL1520" s="168"/>
      <c r="SM1520" s="168"/>
      <c r="SN1520" s="168"/>
      <c r="SO1520" s="168"/>
      <c r="SP1520" s="168"/>
      <c r="SQ1520" s="168"/>
      <c r="SR1520" s="168"/>
      <c r="SS1520" s="168"/>
      <c r="ST1520" s="168"/>
      <c r="SU1520" s="168"/>
      <c r="SV1520" s="168"/>
      <c r="SW1520" s="168"/>
      <c r="SX1520" s="168"/>
      <c r="SY1520" s="168"/>
      <c r="SZ1520" s="168"/>
      <c r="TA1520" s="168"/>
      <c r="TB1520" s="168"/>
      <c r="TC1520" s="168"/>
      <c r="TD1520" s="168"/>
      <c r="TE1520" s="168"/>
      <c r="TF1520" s="168"/>
      <c r="TG1520" s="168"/>
      <c r="TH1520" s="168"/>
      <c r="TI1520" s="168"/>
      <c r="TJ1520" s="168"/>
      <c r="TK1520" s="168"/>
      <c r="TL1520" s="168"/>
      <c r="TM1520" s="168"/>
      <c r="TN1520" s="168"/>
      <c r="TO1520" s="168"/>
      <c r="TP1520" s="168"/>
      <c r="TQ1520" s="168"/>
      <c r="TR1520" s="168"/>
      <c r="TS1520" s="168"/>
      <c r="TT1520" s="168"/>
      <c r="TU1520" s="168"/>
      <c r="TV1520" s="168"/>
      <c r="TW1520" s="168"/>
      <c r="TX1520" s="168"/>
      <c r="TY1520" s="168"/>
      <c r="TZ1520" s="168"/>
      <c r="UA1520" s="168"/>
      <c r="UB1520" s="168"/>
      <c r="UC1520" s="168"/>
      <c r="UD1520" s="168"/>
      <c r="UE1520" s="168"/>
      <c r="UF1520" s="168"/>
      <c r="UG1520" s="168"/>
      <c r="UH1520" s="168"/>
      <c r="UI1520" s="168"/>
      <c r="UJ1520" s="168"/>
      <c r="UK1520" s="168"/>
      <c r="UL1520" s="168"/>
      <c r="UM1520" s="168"/>
      <c r="UN1520" s="168"/>
      <c r="UO1520" s="168"/>
      <c r="UP1520" s="168"/>
      <c r="UQ1520" s="168"/>
      <c r="UR1520" s="168"/>
      <c r="US1520" s="168"/>
      <c r="UT1520" s="168"/>
      <c r="UU1520" s="168"/>
      <c r="UV1520" s="168"/>
      <c r="UW1520" s="168"/>
      <c r="UX1520" s="168"/>
      <c r="UY1520" s="168"/>
      <c r="UZ1520" s="168"/>
      <c r="VA1520" s="168"/>
      <c r="VB1520" s="168"/>
      <c r="VC1520" s="168"/>
      <c r="VD1520" s="168"/>
      <c r="VE1520" s="168"/>
      <c r="VF1520" s="168"/>
      <c r="VG1520" s="168"/>
      <c r="VH1520" s="168"/>
      <c r="VI1520" s="168"/>
      <c r="VJ1520" s="168"/>
      <c r="VK1520" s="168"/>
      <c r="VL1520" s="168"/>
      <c r="VM1520" s="168"/>
      <c r="VN1520" s="168"/>
      <c r="VO1520" s="168"/>
      <c r="VP1520" s="168"/>
      <c r="VQ1520" s="168"/>
      <c r="VR1520" s="168"/>
      <c r="VS1520" s="168"/>
      <c r="VT1520" s="168"/>
      <c r="VU1520" s="168"/>
      <c r="VV1520" s="168"/>
      <c r="VW1520" s="168"/>
      <c r="VX1520" s="168"/>
      <c r="VY1520" s="168"/>
      <c r="VZ1520" s="168"/>
      <c r="WA1520" s="168"/>
      <c r="WB1520" s="168"/>
      <c r="WC1520" s="168"/>
      <c r="WD1520" s="168"/>
      <c r="WE1520" s="168"/>
      <c r="WF1520" s="168"/>
      <c r="WG1520" s="168"/>
      <c r="WH1520" s="168"/>
      <c r="WI1520" s="168"/>
      <c r="WJ1520" s="168"/>
      <c r="WK1520" s="168"/>
      <c r="WL1520" s="168"/>
      <c r="WM1520" s="168"/>
      <c r="WN1520" s="168"/>
      <c r="WO1520" s="168"/>
      <c r="WP1520" s="168"/>
      <c r="WQ1520" s="168"/>
      <c r="WR1520" s="168"/>
      <c r="WS1520" s="168"/>
      <c r="WT1520" s="168"/>
      <c r="WU1520" s="168"/>
      <c r="WV1520" s="168"/>
      <c r="WW1520" s="168"/>
      <c r="WX1520" s="168"/>
      <c r="WY1520" s="168"/>
      <c r="WZ1520" s="168"/>
      <c r="XA1520" s="168"/>
      <c r="XB1520" s="168"/>
      <c r="XC1520" s="168"/>
      <c r="XD1520" s="168"/>
      <c r="XE1520" s="168"/>
      <c r="XF1520" s="168"/>
      <c r="XG1520" s="168"/>
      <c r="XH1520" s="168"/>
      <c r="XI1520" s="168"/>
      <c r="XJ1520" s="168"/>
      <c r="XK1520" s="168"/>
      <c r="XL1520" s="168"/>
      <c r="XM1520" s="168"/>
      <c r="XN1520" s="168"/>
      <c r="XO1520" s="168"/>
      <c r="XP1520" s="168"/>
      <c r="XQ1520" s="168"/>
      <c r="XR1520" s="168"/>
      <c r="XS1520" s="168"/>
      <c r="XT1520" s="168"/>
      <c r="XU1520" s="168"/>
      <c r="XV1520" s="168"/>
      <c r="XW1520" s="168"/>
      <c r="XX1520" s="168"/>
      <c r="XY1520" s="168"/>
      <c r="XZ1520" s="168"/>
      <c r="YA1520" s="168"/>
      <c r="YB1520" s="168"/>
      <c r="YC1520" s="168"/>
      <c r="YD1520" s="168"/>
      <c r="YE1520" s="168"/>
      <c r="YF1520" s="168"/>
      <c r="YG1520" s="168"/>
      <c r="YH1520" s="168"/>
      <c r="YI1520" s="168"/>
      <c r="YJ1520" s="168"/>
      <c r="YK1520" s="168"/>
      <c r="YL1520" s="168"/>
      <c r="YM1520" s="168"/>
      <c r="YN1520" s="168"/>
      <c r="YO1520" s="168"/>
      <c r="YP1520" s="168"/>
      <c r="YQ1520" s="168"/>
      <c r="YR1520" s="168"/>
      <c r="YS1520" s="168"/>
      <c r="YT1520" s="168"/>
      <c r="YU1520" s="168"/>
      <c r="YV1520" s="168"/>
      <c r="YW1520" s="168"/>
      <c r="YX1520" s="168"/>
      <c r="YY1520" s="168"/>
      <c r="YZ1520" s="168"/>
      <c r="ZA1520" s="168"/>
      <c r="ZB1520" s="168"/>
      <c r="ZC1520" s="168"/>
      <c r="ZD1520" s="168"/>
      <c r="ZE1520" s="168"/>
      <c r="ZF1520" s="168"/>
      <c r="ZG1520" s="168"/>
      <c r="ZH1520" s="168"/>
      <c r="ZI1520" s="168"/>
      <c r="ZJ1520" s="168"/>
      <c r="ZK1520" s="168"/>
      <c r="ZL1520" s="168"/>
      <c r="ZM1520" s="168"/>
      <c r="ZN1520" s="168"/>
      <c r="ZO1520" s="168"/>
      <c r="ZP1520" s="168"/>
      <c r="ZQ1520" s="168"/>
      <c r="ZR1520" s="168"/>
      <c r="ZS1520" s="168"/>
      <c r="ZT1520" s="168"/>
      <c r="ZU1520" s="168"/>
      <c r="ZV1520" s="168"/>
      <c r="ZW1520" s="168"/>
      <c r="ZX1520" s="168"/>
      <c r="ZY1520" s="168"/>
      <c r="ZZ1520" s="168"/>
      <c r="AAA1520" s="168"/>
      <c r="AAB1520" s="168"/>
      <c r="AAC1520" s="168"/>
      <c r="AAD1520" s="168"/>
      <c r="AAE1520" s="168"/>
      <c r="AAF1520" s="168"/>
      <c r="AAG1520" s="168"/>
      <c r="AAH1520" s="168"/>
      <c r="AAI1520" s="168"/>
      <c r="AAJ1520" s="168"/>
      <c r="AAK1520" s="168"/>
      <c r="AAL1520" s="168"/>
      <c r="AAM1520" s="168"/>
      <c r="AAN1520" s="168"/>
      <c r="AAO1520" s="168"/>
      <c r="AAP1520" s="168"/>
      <c r="AAQ1520" s="168"/>
      <c r="AAR1520" s="168"/>
      <c r="AAS1520" s="168"/>
      <c r="AAT1520" s="168"/>
      <c r="AAU1520" s="168"/>
      <c r="AAV1520" s="168"/>
      <c r="AAW1520" s="168"/>
      <c r="AAX1520" s="168"/>
      <c r="AAY1520" s="168"/>
      <c r="AAZ1520" s="168"/>
      <c r="ABA1520" s="168"/>
      <c r="ABB1520" s="168"/>
      <c r="ABC1520" s="168"/>
      <c r="ABD1520" s="168"/>
      <c r="ABE1520" s="168"/>
      <c r="ABF1520" s="168"/>
      <c r="ABG1520" s="168"/>
      <c r="ABH1520" s="168"/>
      <c r="ABI1520" s="168"/>
      <c r="ABJ1520" s="168"/>
      <c r="ABK1520" s="168"/>
      <c r="ABL1520" s="168"/>
      <c r="ABM1520" s="168"/>
      <c r="ABN1520" s="168"/>
      <c r="ABO1520" s="168"/>
      <c r="ABP1520" s="168"/>
      <c r="ABQ1520" s="168"/>
      <c r="ABR1520" s="168"/>
      <c r="ABS1520" s="168"/>
      <c r="ABT1520" s="168"/>
      <c r="ABU1520" s="168"/>
      <c r="ABV1520" s="168"/>
      <c r="ABW1520" s="168"/>
      <c r="ABX1520" s="168"/>
      <c r="ABY1520" s="168"/>
      <c r="ABZ1520" s="168"/>
      <c r="ACA1520" s="168"/>
      <c r="ACB1520" s="168"/>
      <c r="ACC1520" s="168"/>
      <c r="ACD1520" s="168"/>
      <c r="ACE1520" s="168"/>
      <c r="ACF1520" s="168"/>
      <c r="ACG1520" s="168"/>
      <c r="ACH1520" s="168"/>
      <c r="ACI1520" s="168"/>
      <c r="ACJ1520" s="168"/>
      <c r="ACK1520" s="168"/>
      <c r="ACL1520" s="168"/>
      <c r="ACM1520" s="168"/>
      <c r="ACN1520" s="168"/>
      <c r="ACO1520" s="168"/>
      <c r="ACP1520" s="168"/>
      <c r="ACQ1520" s="168"/>
      <c r="ACR1520" s="168"/>
      <c r="ACS1520" s="168"/>
      <c r="ACT1520" s="168"/>
      <c r="ACU1520" s="168"/>
      <c r="ACV1520" s="168"/>
      <c r="ACW1520" s="168"/>
      <c r="ACX1520" s="168"/>
      <c r="ACY1520" s="168"/>
      <c r="ACZ1520" s="168"/>
      <c r="ADA1520" s="168"/>
      <c r="ADB1520" s="168"/>
      <c r="ADC1520" s="168"/>
      <c r="ADD1520" s="168"/>
      <c r="ADE1520" s="168"/>
      <c r="ADF1520" s="168"/>
      <c r="ADG1520" s="168"/>
      <c r="ADH1520" s="168"/>
      <c r="ADI1520" s="168"/>
      <c r="ADJ1520" s="168"/>
      <c r="ADK1520" s="168"/>
      <c r="ADL1520" s="168"/>
      <c r="ADM1520" s="168"/>
      <c r="ADN1520" s="168"/>
      <c r="ADO1520" s="168"/>
      <c r="ADP1520" s="168"/>
      <c r="ADQ1520" s="168"/>
      <c r="ADR1520" s="168"/>
      <c r="ADS1520" s="168"/>
      <c r="ADT1520" s="168"/>
      <c r="ADU1520" s="168"/>
      <c r="ADV1520" s="168"/>
      <c r="ADW1520" s="168"/>
      <c r="ADX1520" s="168"/>
      <c r="ADY1520" s="168"/>
      <c r="ADZ1520" s="168"/>
      <c r="AEA1520" s="168"/>
      <c r="AEB1520" s="168"/>
      <c r="AEC1520" s="168"/>
      <c r="AED1520" s="168"/>
      <c r="AEE1520" s="168"/>
      <c r="AEF1520" s="168"/>
      <c r="AEG1520" s="168"/>
      <c r="AEH1520" s="168"/>
      <c r="AEI1520" s="168"/>
      <c r="AEJ1520" s="168"/>
      <c r="AEK1520" s="168"/>
      <c r="AEL1520" s="168"/>
      <c r="AEM1520" s="168"/>
      <c r="AEN1520" s="168"/>
      <c r="AEO1520" s="168"/>
      <c r="AEP1520" s="168"/>
      <c r="AEQ1520" s="168"/>
      <c r="AER1520" s="168"/>
      <c r="AES1520" s="168"/>
      <c r="AET1520" s="168"/>
      <c r="AEU1520" s="168"/>
      <c r="AEV1520" s="168"/>
      <c r="AEW1520" s="168"/>
      <c r="AEX1520" s="168"/>
      <c r="AEY1520" s="168"/>
      <c r="AEZ1520" s="168"/>
      <c r="AFA1520" s="168"/>
      <c r="AFB1520" s="168"/>
      <c r="AFC1520" s="168"/>
      <c r="AFD1520" s="168"/>
      <c r="AFE1520" s="168"/>
      <c r="AFF1520" s="168"/>
      <c r="AFG1520" s="168"/>
      <c r="AFH1520" s="168"/>
      <c r="AFI1520" s="168"/>
      <c r="AFJ1520" s="168"/>
      <c r="AFK1520" s="168"/>
      <c r="AFL1520" s="168"/>
      <c r="AFM1520" s="168"/>
      <c r="AFN1520" s="168"/>
      <c r="AFO1520" s="168"/>
      <c r="AFP1520" s="168"/>
      <c r="AFQ1520" s="168"/>
      <c r="AFR1520" s="168"/>
      <c r="AFS1520" s="168"/>
      <c r="AFT1520" s="168"/>
      <c r="AFU1520" s="168"/>
      <c r="AFV1520" s="168"/>
      <c r="AFW1520" s="168"/>
      <c r="AFX1520" s="168"/>
      <c r="AFY1520" s="168"/>
      <c r="AFZ1520" s="168"/>
      <c r="AGA1520" s="168"/>
      <c r="AGB1520" s="168"/>
      <c r="AGC1520" s="168"/>
      <c r="AGD1520" s="168"/>
      <c r="AGE1520" s="168"/>
      <c r="AGF1520" s="168"/>
      <c r="AGG1520" s="168"/>
      <c r="AGH1520" s="168"/>
      <c r="AGI1520" s="168"/>
      <c r="AGJ1520" s="168"/>
      <c r="AGK1520" s="168"/>
      <c r="AGL1520" s="168"/>
      <c r="AGM1520" s="168"/>
      <c r="AGN1520" s="168"/>
      <c r="AGO1520" s="168"/>
      <c r="AGP1520" s="168"/>
      <c r="AGQ1520" s="168"/>
      <c r="AGR1520" s="168"/>
      <c r="AGS1520" s="168"/>
      <c r="AGT1520" s="168"/>
      <c r="AGU1520" s="168"/>
      <c r="AGV1520" s="168"/>
      <c r="AGW1520" s="168"/>
      <c r="AGX1520" s="168"/>
      <c r="AGY1520" s="168"/>
      <c r="AGZ1520" s="168"/>
      <c r="AHA1520" s="168"/>
      <c r="AHB1520" s="168"/>
      <c r="AHC1520" s="168"/>
      <c r="AHD1520" s="168"/>
      <c r="AHE1520" s="168"/>
      <c r="AHF1520" s="168"/>
      <c r="AHG1520" s="168"/>
      <c r="AHH1520" s="168"/>
      <c r="AHI1520" s="168"/>
      <c r="AHJ1520" s="168"/>
      <c r="AHK1520" s="168"/>
      <c r="AHL1520" s="168"/>
      <c r="AHM1520" s="168"/>
      <c r="AHN1520" s="168"/>
      <c r="AHO1520" s="168"/>
      <c r="AHP1520" s="168"/>
      <c r="AHQ1520" s="168"/>
      <c r="AHR1520" s="168"/>
      <c r="AHS1520" s="168"/>
      <c r="AHT1520" s="168"/>
      <c r="AHU1520" s="168"/>
      <c r="AHV1520" s="168"/>
      <c r="AHW1520" s="168"/>
      <c r="AHX1520" s="168"/>
      <c r="AHY1520" s="168"/>
      <c r="AHZ1520" s="168"/>
      <c r="AIA1520" s="168"/>
      <c r="AIB1520" s="168"/>
      <c r="AIC1520" s="168"/>
      <c r="AID1520" s="168"/>
      <c r="AIE1520" s="168"/>
      <c r="AIF1520" s="168"/>
      <c r="AIG1520" s="168"/>
      <c r="AIH1520" s="168"/>
      <c r="AII1520" s="168"/>
      <c r="AIJ1520" s="168"/>
      <c r="AIK1520" s="168"/>
      <c r="AIL1520" s="168"/>
      <c r="AIM1520" s="168"/>
      <c r="AIN1520" s="168"/>
      <c r="AIO1520" s="168"/>
      <c r="AIP1520" s="168"/>
      <c r="AIQ1520" s="168"/>
      <c r="AIR1520" s="168"/>
      <c r="AIS1520" s="168"/>
      <c r="AIT1520" s="168"/>
      <c r="AIU1520" s="168"/>
      <c r="AIV1520" s="168"/>
      <c r="AIW1520" s="168"/>
      <c r="AIX1520" s="168"/>
      <c r="AIY1520" s="168"/>
      <c r="AIZ1520" s="168"/>
      <c r="AJA1520" s="168"/>
      <c r="AJB1520" s="168"/>
      <c r="AJC1520" s="168"/>
      <c r="AJD1520" s="168"/>
      <c r="AJE1520" s="168"/>
      <c r="AJF1520" s="168"/>
      <c r="AJG1520" s="168"/>
      <c r="AJH1520" s="168"/>
      <c r="AJI1520" s="168"/>
      <c r="AJJ1520" s="168"/>
      <c r="AJK1520" s="168"/>
    </row>
    <row r="1521" spans="1:947" s="33" customFormat="1" ht="12" x14ac:dyDescent="0.2">
      <c r="A1521" s="193" t="s">
        <v>3481</v>
      </c>
      <c r="B1521" s="289" t="s">
        <v>61</v>
      </c>
      <c r="C1521" s="186" t="s">
        <v>3771</v>
      </c>
      <c r="D1521" s="187" t="s">
        <v>3840</v>
      </c>
      <c r="E1521" s="187"/>
      <c r="F1521" s="186">
        <v>770</v>
      </c>
      <c r="G1521" s="290">
        <v>42921</v>
      </c>
      <c r="H1521" s="187"/>
      <c r="I1521" s="187"/>
      <c r="J1521" s="188"/>
      <c r="K1521" s="187"/>
      <c r="L1521" s="189">
        <v>2807.2</v>
      </c>
      <c r="M1521" s="168"/>
      <c r="N1521" s="168"/>
      <c r="O1521" s="168"/>
      <c r="P1521" s="168"/>
      <c r="Q1521" s="168"/>
      <c r="R1521" s="168"/>
      <c r="S1521" s="168"/>
      <c r="T1521" s="168"/>
      <c r="U1521" s="168"/>
      <c r="V1521" s="168"/>
      <c r="W1521" s="168"/>
      <c r="X1521" s="168"/>
      <c r="Y1521" s="168"/>
      <c r="Z1521" s="168"/>
      <c r="AA1521" s="168"/>
      <c r="AB1521" s="168"/>
      <c r="AC1521" s="168"/>
      <c r="AD1521" s="168"/>
      <c r="AE1521" s="168"/>
      <c r="AF1521" s="168"/>
      <c r="AG1521" s="168"/>
      <c r="AH1521" s="168"/>
      <c r="AI1521" s="168"/>
      <c r="AJ1521" s="168"/>
      <c r="AK1521" s="168"/>
      <c r="AL1521" s="168"/>
      <c r="AM1521" s="168"/>
      <c r="AN1521" s="168"/>
      <c r="AO1521" s="168"/>
      <c r="AP1521" s="168"/>
      <c r="AQ1521" s="168"/>
      <c r="AR1521" s="168"/>
      <c r="AS1521" s="168"/>
      <c r="AT1521" s="168"/>
      <c r="AU1521" s="168"/>
      <c r="AV1521" s="168"/>
      <c r="AW1521" s="168"/>
      <c r="AX1521" s="168"/>
      <c r="AY1521" s="168"/>
      <c r="AZ1521" s="168"/>
      <c r="BA1521" s="168"/>
      <c r="BB1521" s="168"/>
      <c r="BC1521" s="168"/>
      <c r="BD1521" s="168"/>
      <c r="BE1521" s="168"/>
      <c r="BF1521" s="168"/>
      <c r="BG1521" s="168"/>
      <c r="BH1521" s="168"/>
      <c r="BI1521" s="168"/>
      <c r="BJ1521" s="168"/>
      <c r="BK1521" s="168"/>
      <c r="BL1521" s="168"/>
      <c r="BM1521" s="168"/>
      <c r="BN1521" s="168"/>
      <c r="BO1521" s="168"/>
      <c r="BP1521" s="168"/>
      <c r="BQ1521" s="168"/>
      <c r="BR1521" s="168"/>
      <c r="BS1521" s="168"/>
      <c r="BT1521" s="168"/>
      <c r="BU1521" s="168"/>
      <c r="BV1521" s="168"/>
      <c r="BW1521" s="168"/>
      <c r="BX1521" s="168"/>
      <c r="BY1521" s="168"/>
      <c r="BZ1521" s="168"/>
      <c r="CA1521" s="168"/>
      <c r="CB1521" s="168"/>
      <c r="CC1521" s="168"/>
      <c r="CD1521" s="168"/>
      <c r="CE1521" s="168"/>
      <c r="CF1521" s="168"/>
      <c r="CG1521" s="168"/>
      <c r="CH1521" s="168"/>
      <c r="CI1521" s="168"/>
      <c r="CJ1521" s="168"/>
      <c r="CK1521" s="168"/>
      <c r="CL1521" s="168"/>
      <c r="CM1521" s="168"/>
      <c r="CN1521" s="168"/>
      <c r="CO1521" s="168"/>
      <c r="CP1521" s="168"/>
      <c r="CQ1521" s="168"/>
      <c r="CR1521" s="168"/>
      <c r="CS1521" s="168"/>
      <c r="CT1521" s="168"/>
      <c r="CU1521" s="168"/>
      <c r="CV1521" s="168"/>
      <c r="CW1521" s="168"/>
      <c r="CX1521" s="168"/>
      <c r="CY1521" s="168"/>
      <c r="CZ1521" s="168"/>
      <c r="DA1521" s="168"/>
      <c r="DB1521" s="168"/>
      <c r="DC1521" s="168"/>
      <c r="DD1521" s="168"/>
      <c r="DE1521" s="168"/>
      <c r="DF1521" s="168"/>
      <c r="DG1521" s="168"/>
      <c r="DH1521" s="168"/>
      <c r="DI1521" s="168"/>
      <c r="DJ1521" s="168"/>
      <c r="DK1521" s="168"/>
      <c r="DL1521" s="168"/>
      <c r="DM1521" s="168"/>
      <c r="DN1521" s="168"/>
      <c r="DO1521" s="168"/>
      <c r="DP1521" s="168"/>
      <c r="DQ1521" s="168"/>
      <c r="DR1521" s="168"/>
      <c r="DS1521" s="168"/>
      <c r="DT1521" s="168"/>
      <c r="DU1521" s="168"/>
      <c r="DV1521" s="168"/>
      <c r="DW1521" s="168"/>
      <c r="DX1521" s="168"/>
      <c r="DY1521" s="168"/>
      <c r="DZ1521" s="168"/>
      <c r="EA1521" s="168"/>
      <c r="EB1521" s="168"/>
      <c r="EC1521" s="168"/>
      <c r="ED1521" s="168"/>
      <c r="EE1521" s="168"/>
      <c r="EF1521" s="168"/>
      <c r="EG1521" s="168"/>
      <c r="EH1521" s="168"/>
      <c r="EI1521" s="168"/>
      <c r="EJ1521" s="168"/>
      <c r="EK1521" s="168"/>
      <c r="EL1521" s="168"/>
      <c r="EM1521" s="168"/>
      <c r="EN1521" s="168"/>
      <c r="EO1521" s="168"/>
      <c r="EP1521" s="168"/>
      <c r="EQ1521" s="168"/>
      <c r="ER1521" s="168"/>
      <c r="ES1521" s="168"/>
      <c r="ET1521" s="168"/>
      <c r="EU1521" s="168"/>
      <c r="EV1521" s="168"/>
      <c r="EW1521" s="168"/>
      <c r="EX1521" s="168"/>
      <c r="EY1521" s="168"/>
      <c r="EZ1521" s="168"/>
      <c r="FA1521" s="168"/>
      <c r="FB1521" s="168"/>
      <c r="FC1521" s="168"/>
      <c r="FD1521" s="168"/>
      <c r="FE1521" s="168"/>
      <c r="FF1521" s="168"/>
      <c r="FG1521" s="168"/>
      <c r="FH1521" s="168"/>
      <c r="FI1521" s="168"/>
      <c r="FJ1521" s="168"/>
      <c r="FK1521" s="168"/>
      <c r="FL1521" s="168"/>
      <c r="FM1521" s="168"/>
      <c r="FN1521" s="168"/>
      <c r="FO1521" s="168"/>
      <c r="FP1521" s="168"/>
      <c r="FQ1521" s="168"/>
      <c r="FR1521" s="168"/>
      <c r="FS1521" s="168"/>
      <c r="FT1521" s="168"/>
      <c r="FU1521" s="168"/>
      <c r="FV1521" s="168"/>
      <c r="FW1521" s="168"/>
      <c r="FX1521" s="168"/>
      <c r="FY1521" s="168"/>
      <c r="FZ1521" s="168"/>
      <c r="GA1521" s="168"/>
      <c r="GB1521" s="168"/>
      <c r="GC1521" s="168"/>
      <c r="GD1521" s="168"/>
      <c r="GE1521" s="168"/>
      <c r="GF1521" s="168"/>
      <c r="GG1521" s="168"/>
      <c r="GH1521" s="168"/>
      <c r="GI1521" s="168"/>
      <c r="GJ1521" s="168"/>
      <c r="GK1521" s="168"/>
      <c r="GL1521" s="168"/>
      <c r="GM1521" s="168"/>
      <c r="GN1521" s="168"/>
      <c r="GO1521" s="168"/>
      <c r="GP1521" s="168"/>
      <c r="GQ1521" s="168"/>
      <c r="GR1521" s="168"/>
      <c r="GS1521" s="168"/>
      <c r="GT1521" s="168"/>
      <c r="GU1521" s="168"/>
      <c r="GV1521" s="168"/>
      <c r="GW1521" s="168"/>
      <c r="GX1521" s="168"/>
      <c r="GY1521" s="168"/>
      <c r="GZ1521" s="168"/>
      <c r="HA1521" s="168"/>
      <c r="HB1521" s="168"/>
      <c r="HC1521" s="168"/>
      <c r="HD1521" s="168"/>
      <c r="HE1521" s="168"/>
      <c r="HF1521" s="168"/>
      <c r="HG1521" s="168"/>
      <c r="HH1521" s="168"/>
      <c r="HI1521" s="168"/>
      <c r="HJ1521" s="168"/>
      <c r="HK1521" s="168"/>
      <c r="HL1521" s="168"/>
      <c r="HM1521" s="168"/>
      <c r="HN1521" s="168"/>
      <c r="HO1521" s="168"/>
      <c r="HP1521" s="168"/>
      <c r="HQ1521" s="168"/>
      <c r="HR1521" s="168"/>
      <c r="HS1521" s="168"/>
      <c r="HT1521" s="168"/>
      <c r="HU1521" s="168"/>
      <c r="HV1521" s="168"/>
      <c r="HW1521" s="168"/>
      <c r="HX1521" s="168"/>
      <c r="HY1521" s="168"/>
      <c r="HZ1521" s="168"/>
      <c r="IA1521" s="168"/>
      <c r="IB1521" s="168"/>
      <c r="IC1521" s="168"/>
      <c r="ID1521" s="168"/>
      <c r="IE1521" s="168"/>
      <c r="IF1521" s="168"/>
      <c r="IG1521" s="168"/>
      <c r="IH1521" s="168"/>
      <c r="II1521" s="168"/>
      <c r="IJ1521" s="168"/>
      <c r="IK1521" s="168"/>
      <c r="IL1521" s="168"/>
      <c r="IM1521" s="168"/>
      <c r="IN1521" s="168"/>
      <c r="IO1521" s="168"/>
      <c r="IP1521" s="168"/>
      <c r="IQ1521" s="168"/>
      <c r="IR1521" s="168"/>
      <c r="IS1521" s="168"/>
      <c r="IT1521" s="168"/>
      <c r="IU1521" s="168"/>
      <c r="IV1521" s="168"/>
      <c r="IW1521" s="168"/>
      <c r="IX1521" s="168"/>
      <c r="IY1521" s="168"/>
      <c r="IZ1521" s="168"/>
      <c r="JA1521" s="168"/>
      <c r="JB1521" s="168"/>
      <c r="JC1521" s="168"/>
      <c r="JD1521" s="168"/>
      <c r="JE1521" s="168"/>
      <c r="JF1521" s="168"/>
      <c r="JG1521" s="168"/>
      <c r="JH1521" s="168"/>
      <c r="JI1521" s="168"/>
      <c r="JJ1521" s="168"/>
      <c r="JK1521" s="168"/>
      <c r="JL1521" s="168"/>
      <c r="JM1521" s="168"/>
      <c r="JN1521" s="168"/>
      <c r="JO1521" s="168"/>
      <c r="JP1521" s="168"/>
      <c r="JQ1521" s="168"/>
      <c r="JR1521" s="168"/>
      <c r="JS1521" s="168"/>
      <c r="JT1521" s="168"/>
      <c r="JU1521" s="168"/>
      <c r="JV1521" s="168"/>
      <c r="JW1521" s="168"/>
      <c r="JX1521" s="168"/>
      <c r="JY1521" s="168"/>
      <c r="JZ1521" s="168"/>
      <c r="KA1521" s="168"/>
      <c r="KB1521" s="168"/>
      <c r="KC1521" s="168"/>
      <c r="KD1521" s="168"/>
      <c r="KE1521" s="168"/>
      <c r="KF1521" s="168"/>
      <c r="KG1521" s="168"/>
      <c r="KH1521" s="168"/>
      <c r="KI1521" s="168"/>
      <c r="KJ1521" s="168"/>
      <c r="KK1521" s="168"/>
      <c r="KL1521" s="168"/>
      <c r="KM1521" s="168"/>
      <c r="KN1521" s="168"/>
      <c r="KO1521" s="168"/>
      <c r="KP1521" s="168"/>
      <c r="KQ1521" s="168"/>
      <c r="KR1521" s="168"/>
      <c r="KS1521" s="168"/>
      <c r="KT1521" s="168"/>
      <c r="KU1521" s="168"/>
      <c r="KV1521" s="168"/>
      <c r="KW1521" s="168"/>
      <c r="KX1521" s="168"/>
      <c r="KY1521" s="168"/>
      <c r="KZ1521" s="168"/>
      <c r="LA1521" s="168"/>
      <c r="LB1521" s="168"/>
      <c r="LC1521" s="168"/>
      <c r="LD1521" s="168"/>
      <c r="LE1521" s="168"/>
      <c r="LF1521" s="168"/>
      <c r="LG1521" s="168"/>
      <c r="LH1521" s="168"/>
      <c r="LI1521" s="168"/>
      <c r="LJ1521" s="168"/>
      <c r="LK1521" s="168"/>
      <c r="LL1521" s="168"/>
      <c r="LM1521" s="168"/>
      <c r="LN1521" s="168"/>
      <c r="LO1521" s="168"/>
      <c r="LP1521" s="168"/>
      <c r="LQ1521" s="168"/>
      <c r="LR1521" s="168"/>
      <c r="LS1521" s="168"/>
      <c r="LT1521" s="168"/>
      <c r="LU1521" s="168"/>
      <c r="LV1521" s="168"/>
      <c r="LW1521" s="168"/>
      <c r="LX1521" s="168"/>
      <c r="LY1521" s="168"/>
      <c r="LZ1521" s="168"/>
      <c r="MA1521" s="168"/>
      <c r="MB1521" s="168"/>
      <c r="MC1521" s="168"/>
      <c r="MD1521" s="168"/>
      <c r="ME1521" s="168"/>
      <c r="MF1521" s="168"/>
      <c r="MG1521" s="168"/>
      <c r="MH1521" s="168"/>
      <c r="MI1521" s="168"/>
      <c r="MJ1521" s="168"/>
      <c r="MK1521" s="168"/>
      <c r="ML1521" s="168"/>
      <c r="MM1521" s="168"/>
      <c r="MN1521" s="168"/>
      <c r="MO1521" s="168"/>
      <c r="MP1521" s="168"/>
      <c r="MQ1521" s="168"/>
      <c r="MR1521" s="168"/>
      <c r="MS1521" s="168"/>
      <c r="MT1521" s="168"/>
      <c r="MU1521" s="168"/>
      <c r="MV1521" s="168"/>
      <c r="MW1521" s="168"/>
      <c r="MX1521" s="168"/>
      <c r="MY1521" s="168"/>
      <c r="MZ1521" s="168"/>
      <c r="NA1521" s="168"/>
      <c r="NB1521" s="168"/>
      <c r="NC1521" s="168"/>
      <c r="ND1521" s="168"/>
      <c r="NE1521" s="168"/>
      <c r="NF1521" s="168"/>
      <c r="NG1521" s="168"/>
      <c r="NH1521" s="168"/>
      <c r="NI1521" s="168"/>
      <c r="NJ1521" s="168"/>
      <c r="NK1521" s="168"/>
      <c r="NL1521" s="168"/>
      <c r="NM1521" s="168"/>
      <c r="NN1521" s="168"/>
      <c r="NO1521" s="168"/>
      <c r="NP1521" s="168"/>
      <c r="NQ1521" s="168"/>
      <c r="NR1521" s="168"/>
      <c r="NS1521" s="168"/>
      <c r="NT1521" s="168"/>
      <c r="NU1521" s="168"/>
      <c r="NV1521" s="168"/>
      <c r="NW1521" s="168"/>
      <c r="NX1521" s="168"/>
      <c r="NY1521" s="168"/>
      <c r="NZ1521" s="168"/>
      <c r="OA1521" s="168"/>
      <c r="OB1521" s="168"/>
      <c r="OC1521" s="168"/>
      <c r="OD1521" s="168"/>
      <c r="OE1521" s="168"/>
      <c r="OF1521" s="168"/>
      <c r="OG1521" s="168"/>
      <c r="OH1521" s="168"/>
      <c r="OI1521" s="168"/>
      <c r="OJ1521" s="168"/>
      <c r="OK1521" s="168"/>
      <c r="OL1521" s="168"/>
      <c r="OM1521" s="168"/>
      <c r="ON1521" s="168"/>
      <c r="OO1521" s="168"/>
      <c r="OP1521" s="168"/>
      <c r="OQ1521" s="168"/>
      <c r="OR1521" s="168"/>
      <c r="OS1521" s="168"/>
      <c r="OT1521" s="168"/>
      <c r="OU1521" s="168"/>
      <c r="OV1521" s="168"/>
      <c r="OW1521" s="168"/>
      <c r="OX1521" s="168"/>
      <c r="OY1521" s="168"/>
      <c r="OZ1521" s="168"/>
      <c r="PA1521" s="168"/>
      <c r="PB1521" s="168"/>
      <c r="PC1521" s="168"/>
      <c r="PD1521" s="168"/>
      <c r="PE1521" s="168"/>
      <c r="PF1521" s="168"/>
      <c r="PG1521" s="168"/>
      <c r="PH1521" s="168"/>
      <c r="PI1521" s="168"/>
      <c r="PJ1521" s="168"/>
      <c r="PK1521" s="168"/>
      <c r="PL1521" s="168"/>
      <c r="PM1521" s="168"/>
      <c r="PN1521" s="168"/>
      <c r="PO1521" s="168"/>
      <c r="PP1521" s="168"/>
      <c r="PQ1521" s="168"/>
      <c r="PR1521" s="168"/>
      <c r="PS1521" s="168"/>
      <c r="PT1521" s="168"/>
      <c r="PU1521" s="168"/>
      <c r="PV1521" s="168"/>
      <c r="PW1521" s="168"/>
      <c r="PX1521" s="168"/>
      <c r="PY1521" s="168"/>
      <c r="PZ1521" s="168"/>
      <c r="QA1521" s="168"/>
      <c r="QB1521" s="168"/>
      <c r="QC1521" s="168"/>
      <c r="QD1521" s="168"/>
      <c r="QE1521" s="168"/>
      <c r="QF1521" s="168"/>
      <c r="QG1521" s="168"/>
      <c r="QH1521" s="168"/>
      <c r="QI1521" s="168"/>
      <c r="QJ1521" s="168"/>
      <c r="QK1521" s="168"/>
      <c r="QL1521" s="168"/>
      <c r="QM1521" s="168"/>
      <c r="QN1521" s="168"/>
      <c r="QO1521" s="168"/>
      <c r="QP1521" s="168"/>
      <c r="QQ1521" s="168"/>
      <c r="QR1521" s="168"/>
      <c r="QS1521" s="168"/>
      <c r="QT1521" s="168"/>
      <c r="QU1521" s="168"/>
      <c r="QV1521" s="168"/>
      <c r="QW1521" s="168"/>
      <c r="QX1521" s="168"/>
      <c r="QY1521" s="168"/>
      <c r="QZ1521" s="168"/>
      <c r="RA1521" s="168"/>
      <c r="RB1521" s="168"/>
      <c r="RC1521" s="168"/>
      <c r="RD1521" s="168"/>
      <c r="RE1521" s="168"/>
      <c r="RF1521" s="168"/>
      <c r="RG1521" s="168"/>
      <c r="RH1521" s="168"/>
      <c r="RI1521" s="168"/>
      <c r="RJ1521" s="168"/>
      <c r="RK1521" s="168"/>
      <c r="RL1521" s="168"/>
      <c r="RM1521" s="168"/>
      <c r="RN1521" s="168"/>
      <c r="RO1521" s="168"/>
      <c r="RP1521" s="168"/>
      <c r="RQ1521" s="168"/>
      <c r="RR1521" s="168"/>
      <c r="RS1521" s="168"/>
      <c r="RT1521" s="168"/>
      <c r="RU1521" s="168"/>
      <c r="RV1521" s="168"/>
      <c r="RW1521" s="168"/>
      <c r="RX1521" s="168"/>
      <c r="RY1521" s="168"/>
      <c r="RZ1521" s="168"/>
      <c r="SA1521" s="168"/>
      <c r="SB1521" s="168"/>
      <c r="SC1521" s="168"/>
      <c r="SD1521" s="168"/>
      <c r="SE1521" s="168"/>
      <c r="SF1521" s="168"/>
      <c r="SG1521" s="168"/>
      <c r="SH1521" s="168"/>
      <c r="SI1521" s="168"/>
      <c r="SJ1521" s="168"/>
      <c r="SK1521" s="168"/>
      <c r="SL1521" s="168"/>
      <c r="SM1521" s="168"/>
      <c r="SN1521" s="168"/>
      <c r="SO1521" s="168"/>
      <c r="SP1521" s="168"/>
      <c r="SQ1521" s="168"/>
      <c r="SR1521" s="168"/>
      <c r="SS1521" s="168"/>
      <c r="ST1521" s="168"/>
      <c r="SU1521" s="168"/>
      <c r="SV1521" s="168"/>
      <c r="SW1521" s="168"/>
      <c r="SX1521" s="168"/>
      <c r="SY1521" s="168"/>
      <c r="SZ1521" s="168"/>
      <c r="TA1521" s="168"/>
      <c r="TB1521" s="168"/>
      <c r="TC1521" s="168"/>
      <c r="TD1521" s="168"/>
      <c r="TE1521" s="168"/>
      <c r="TF1521" s="168"/>
      <c r="TG1521" s="168"/>
      <c r="TH1521" s="168"/>
      <c r="TI1521" s="168"/>
      <c r="TJ1521" s="168"/>
      <c r="TK1521" s="168"/>
      <c r="TL1521" s="168"/>
      <c r="TM1521" s="168"/>
      <c r="TN1521" s="168"/>
      <c r="TO1521" s="168"/>
      <c r="TP1521" s="168"/>
      <c r="TQ1521" s="168"/>
      <c r="TR1521" s="168"/>
      <c r="TS1521" s="168"/>
      <c r="TT1521" s="168"/>
      <c r="TU1521" s="168"/>
      <c r="TV1521" s="168"/>
      <c r="TW1521" s="168"/>
      <c r="TX1521" s="168"/>
      <c r="TY1521" s="168"/>
      <c r="TZ1521" s="168"/>
      <c r="UA1521" s="168"/>
      <c r="UB1521" s="168"/>
      <c r="UC1521" s="168"/>
      <c r="UD1521" s="168"/>
      <c r="UE1521" s="168"/>
      <c r="UF1521" s="168"/>
      <c r="UG1521" s="168"/>
      <c r="UH1521" s="168"/>
      <c r="UI1521" s="168"/>
      <c r="UJ1521" s="168"/>
      <c r="UK1521" s="168"/>
      <c r="UL1521" s="168"/>
      <c r="UM1521" s="168"/>
      <c r="UN1521" s="168"/>
      <c r="UO1521" s="168"/>
      <c r="UP1521" s="168"/>
      <c r="UQ1521" s="168"/>
      <c r="UR1521" s="168"/>
      <c r="US1521" s="168"/>
      <c r="UT1521" s="168"/>
      <c r="UU1521" s="168"/>
      <c r="UV1521" s="168"/>
      <c r="UW1521" s="168"/>
      <c r="UX1521" s="168"/>
      <c r="UY1521" s="168"/>
      <c r="UZ1521" s="168"/>
      <c r="VA1521" s="168"/>
      <c r="VB1521" s="168"/>
      <c r="VC1521" s="168"/>
      <c r="VD1521" s="168"/>
      <c r="VE1521" s="168"/>
      <c r="VF1521" s="168"/>
      <c r="VG1521" s="168"/>
      <c r="VH1521" s="168"/>
      <c r="VI1521" s="168"/>
      <c r="VJ1521" s="168"/>
      <c r="VK1521" s="168"/>
      <c r="VL1521" s="168"/>
      <c r="VM1521" s="168"/>
      <c r="VN1521" s="168"/>
      <c r="VO1521" s="168"/>
      <c r="VP1521" s="168"/>
      <c r="VQ1521" s="168"/>
      <c r="VR1521" s="168"/>
      <c r="VS1521" s="168"/>
      <c r="VT1521" s="168"/>
      <c r="VU1521" s="168"/>
      <c r="VV1521" s="168"/>
      <c r="VW1521" s="168"/>
      <c r="VX1521" s="168"/>
      <c r="VY1521" s="168"/>
      <c r="VZ1521" s="168"/>
      <c r="WA1521" s="168"/>
      <c r="WB1521" s="168"/>
      <c r="WC1521" s="168"/>
      <c r="WD1521" s="168"/>
      <c r="WE1521" s="168"/>
      <c r="WF1521" s="168"/>
      <c r="WG1521" s="168"/>
      <c r="WH1521" s="168"/>
      <c r="WI1521" s="168"/>
      <c r="WJ1521" s="168"/>
      <c r="WK1521" s="168"/>
      <c r="WL1521" s="168"/>
      <c r="WM1521" s="168"/>
      <c r="WN1521" s="168"/>
      <c r="WO1521" s="168"/>
      <c r="WP1521" s="168"/>
      <c r="WQ1521" s="168"/>
      <c r="WR1521" s="168"/>
      <c r="WS1521" s="168"/>
      <c r="WT1521" s="168"/>
      <c r="WU1521" s="168"/>
      <c r="WV1521" s="168"/>
      <c r="WW1521" s="168"/>
      <c r="WX1521" s="168"/>
      <c r="WY1521" s="168"/>
      <c r="WZ1521" s="168"/>
      <c r="XA1521" s="168"/>
      <c r="XB1521" s="168"/>
      <c r="XC1521" s="168"/>
      <c r="XD1521" s="168"/>
      <c r="XE1521" s="168"/>
      <c r="XF1521" s="168"/>
      <c r="XG1521" s="168"/>
      <c r="XH1521" s="168"/>
      <c r="XI1521" s="168"/>
      <c r="XJ1521" s="168"/>
      <c r="XK1521" s="168"/>
      <c r="XL1521" s="168"/>
      <c r="XM1521" s="168"/>
      <c r="XN1521" s="168"/>
      <c r="XO1521" s="168"/>
      <c r="XP1521" s="168"/>
      <c r="XQ1521" s="168"/>
      <c r="XR1521" s="168"/>
      <c r="XS1521" s="168"/>
      <c r="XT1521" s="168"/>
      <c r="XU1521" s="168"/>
      <c r="XV1521" s="168"/>
      <c r="XW1521" s="168"/>
      <c r="XX1521" s="168"/>
      <c r="XY1521" s="168"/>
      <c r="XZ1521" s="168"/>
      <c r="YA1521" s="168"/>
      <c r="YB1521" s="168"/>
      <c r="YC1521" s="168"/>
      <c r="YD1521" s="168"/>
      <c r="YE1521" s="168"/>
      <c r="YF1521" s="168"/>
      <c r="YG1521" s="168"/>
      <c r="YH1521" s="168"/>
      <c r="YI1521" s="168"/>
      <c r="YJ1521" s="168"/>
      <c r="YK1521" s="168"/>
      <c r="YL1521" s="168"/>
      <c r="YM1521" s="168"/>
      <c r="YN1521" s="168"/>
      <c r="YO1521" s="168"/>
      <c r="YP1521" s="168"/>
      <c r="YQ1521" s="168"/>
      <c r="YR1521" s="168"/>
      <c r="YS1521" s="168"/>
      <c r="YT1521" s="168"/>
      <c r="YU1521" s="168"/>
      <c r="YV1521" s="168"/>
      <c r="YW1521" s="168"/>
      <c r="YX1521" s="168"/>
      <c r="YY1521" s="168"/>
      <c r="YZ1521" s="168"/>
      <c r="ZA1521" s="168"/>
      <c r="ZB1521" s="168"/>
      <c r="ZC1521" s="168"/>
      <c r="ZD1521" s="168"/>
      <c r="ZE1521" s="168"/>
      <c r="ZF1521" s="168"/>
      <c r="ZG1521" s="168"/>
      <c r="ZH1521" s="168"/>
      <c r="ZI1521" s="168"/>
      <c r="ZJ1521" s="168"/>
      <c r="ZK1521" s="168"/>
      <c r="ZL1521" s="168"/>
      <c r="ZM1521" s="168"/>
      <c r="ZN1521" s="168"/>
      <c r="ZO1521" s="168"/>
      <c r="ZP1521" s="168"/>
      <c r="ZQ1521" s="168"/>
      <c r="ZR1521" s="168"/>
      <c r="ZS1521" s="168"/>
      <c r="ZT1521" s="168"/>
      <c r="ZU1521" s="168"/>
      <c r="ZV1521" s="168"/>
      <c r="ZW1521" s="168"/>
      <c r="ZX1521" s="168"/>
      <c r="ZY1521" s="168"/>
      <c r="ZZ1521" s="168"/>
      <c r="AAA1521" s="168"/>
      <c r="AAB1521" s="168"/>
      <c r="AAC1521" s="168"/>
      <c r="AAD1521" s="168"/>
      <c r="AAE1521" s="168"/>
      <c r="AAF1521" s="168"/>
      <c r="AAG1521" s="168"/>
      <c r="AAH1521" s="168"/>
      <c r="AAI1521" s="168"/>
      <c r="AAJ1521" s="168"/>
      <c r="AAK1521" s="168"/>
      <c r="AAL1521" s="168"/>
      <c r="AAM1521" s="168"/>
      <c r="AAN1521" s="168"/>
      <c r="AAO1521" s="168"/>
      <c r="AAP1521" s="168"/>
      <c r="AAQ1521" s="168"/>
      <c r="AAR1521" s="168"/>
      <c r="AAS1521" s="168"/>
      <c r="AAT1521" s="168"/>
      <c r="AAU1521" s="168"/>
      <c r="AAV1521" s="168"/>
      <c r="AAW1521" s="168"/>
      <c r="AAX1521" s="168"/>
      <c r="AAY1521" s="168"/>
      <c r="AAZ1521" s="168"/>
      <c r="ABA1521" s="168"/>
      <c r="ABB1521" s="168"/>
      <c r="ABC1521" s="168"/>
      <c r="ABD1521" s="168"/>
      <c r="ABE1521" s="168"/>
      <c r="ABF1521" s="168"/>
      <c r="ABG1521" s="168"/>
      <c r="ABH1521" s="168"/>
      <c r="ABI1521" s="168"/>
      <c r="ABJ1521" s="168"/>
      <c r="ABK1521" s="168"/>
      <c r="ABL1521" s="168"/>
      <c r="ABM1521" s="168"/>
      <c r="ABN1521" s="168"/>
      <c r="ABO1521" s="168"/>
      <c r="ABP1521" s="168"/>
      <c r="ABQ1521" s="168"/>
      <c r="ABR1521" s="168"/>
      <c r="ABS1521" s="168"/>
      <c r="ABT1521" s="168"/>
      <c r="ABU1521" s="168"/>
      <c r="ABV1521" s="168"/>
      <c r="ABW1521" s="168"/>
      <c r="ABX1521" s="168"/>
      <c r="ABY1521" s="168"/>
      <c r="ABZ1521" s="168"/>
      <c r="ACA1521" s="168"/>
      <c r="ACB1521" s="168"/>
      <c r="ACC1521" s="168"/>
      <c r="ACD1521" s="168"/>
      <c r="ACE1521" s="168"/>
      <c r="ACF1521" s="168"/>
      <c r="ACG1521" s="168"/>
      <c r="ACH1521" s="168"/>
      <c r="ACI1521" s="168"/>
      <c r="ACJ1521" s="168"/>
      <c r="ACK1521" s="168"/>
      <c r="ACL1521" s="168"/>
      <c r="ACM1521" s="168"/>
      <c r="ACN1521" s="168"/>
      <c r="ACO1521" s="168"/>
      <c r="ACP1521" s="168"/>
      <c r="ACQ1521" s="168"/>
      <c r="ACR1521" s="168"/>
      <c r="ACS1521" s="168"/>
      <c r="ACT1521" s="168"/>
      <c r="ACU1521" s="168"/>
      <c r="ACV1521" s="168"/>
      <c r="ACW1521" s="168"/>
      <c r="ACX1521" s="168"/>
      <c r="ACY1521" s="168"/>
      <c r="ACZ1521" s="168"/>
      <c r="ADA1521" s="168"/>
      <c r="ADB1521" s="168"/>
      <c r="ADC1521" s="168"/>
      <c r="ADD1521" s="168"/>
      <c r="ADE1521" s="168"/>
      <c r="ADF1521" s="168"/>
      <c r="ADG1521" s="168"/>
      <c r="ADH1521" s="168"/>
      <c r="ADI1521" s="168"/>
      <c r="ADJ1521" s="168"/>
      <c r="ADK1521" s="168"/>
      <c r="ADL1521" s="168"/>
      <c r="ADM1521" s="168"/>
      <c r="ADN1521" s="168"/>
      <c r="ADO1521" s="168"/>
      <c r="ADP1521" s="168"/>
      <c r="ADQ1521" s="168"/>
      <c r="ADR1521" s="168"/>
      <c r="ADS1521" s="168"/>
      <c r="ADT1521" s="168"/>
      <c r="ADU1521" s="168"/>
      <c r="ADV1521" s="168"/>
      <c r="ADW1521" s="168"/>
      <c r="ADX1521" s="168"/>
      <c r="ADY1521" s="168"/>
      <c r="ADZ1521" s="168"/>
      <c r="AEA1521" s="168"/>
      <c r="AEB1521" s="168"/>
      <c r="AEC1521" s="168"/>
      <c r="AED1521" s="168"/>
      <c r="AEE1521" s="168"/>
      <c r="AEF1521" s="168"/>
      <c r="AEG1521" s="168"/>
      <c r="AEH1521" s="168"/>
      <c r="AEI1521" s="168"/>
      <c r="AEJ1521" s="168"/>
      <c r="AEK1521" s="168"/>
      <c r="AEL1521" s="168"/>
      <c r="AEM1521" s="168"/>
      <c r="AEN1521" s="168"/>
      <c r="AEO1521" s="168"/>
      <c r="AEP1521" s="168"/>
      <c r="AEQ1521" s="168"/>
      <c r="AER1521" s="168"/>
      <c r="AES1521" s="168"/>
      <c r="AET1521" s="168"/>
      <c r="AEU1521" s="168"/>
      <c r="AEV1521" s="168"/>
      <c r="AEW1521" s="168"/>
      <c r="AEX1521" s="168"/>
      <c r="AEY1521" s="168"/>
      <c r="AEZ1521" s="168"/>
      <c r="AFA1521" s="168"/>
      <c r="AFB1521" s="168"/>
      <c r="AFC1521" s="168"/>
      <c r="AFD1521" s="168"/>
      <c r="AFE1521" s="168"/>
      <c r="AFF1521" s="168"/>
      <c r="AFG1521" s="168"/>
      <c r="AFH1521" s="168"/>
      <c r="AFI1521" s="168"/>
      <c r="AFJ1521" s="168"/>
      <c r="AFK1521" s="168"/>
      <c r="AFL1521" s="168"/>
      <c r="AFM1521" s="168"/>
      <c r="AFN1521" s="168"/>
      <c r="AFO1521" s="168"/>
      <c r="AFP1521" s="168"/>
      <c r="AFQ1521" s="168"/>
      <c r="AFR1521" s="168"/>
      <c r="AFS1521" s="168"/>
      <c r="AFT1521" s="168"/>
      <c r="AFU1521" s="168"/>
      <c r="AFV1521" s="168"/>
      <c r="AFW1521" s="168"/>
      <c r="AFX1521" s="168"/>
      <c r="AFY1521" s="168"/>
      <c r="AFZ1521" s="168"/>
      <c r="AGA1521" s="168"/>
      <c r="AGB1521" s="168"/>
      <c r="AGC1521" s="168"/>
      <c r="AGD1521" s="168"/>
      <c r="AGE1521" s="168"/>
      <c r="AGF1521" s="168"/>
      <c r="AGG1521" s="168"/>
      <c r="AGH1521" s="168"/>
      <c r="AGI1521" s="168"/>
      <c r="AGJ1521" s="168"/>
      <c r="AGK1521" s="168"/>
      <c r="AGL1521" s="168"/>
      <c r="AGM1521" s="168"/>
      <c r="AGN1521" s="168"/>
      <c r="AGO1521" s="168"/>
      <c r="AGP1521" s="168"/>
      <c r="AGQ1521" s="168"/>
      <c r="AGR1521" s="168"/>
      <c r="AGS1521" s="168"/>
      <c r="AGT1521" s="168"/>
      <c r="AGU1521" s="168"/>
      <c r="AGV1521" s="168"/>
      <c r="AGW1521" s="168"/>
      <c r="AGX1521" s="168"/>
      <c r="AGY1521" s="168"/>
      <c r="AGZ1521" s="168"/>
      <c r="AHA1521" s="168"/>
      <c r="AHB1521" s="168"/>
      <c r="AHC1521" s="168"/>
      <c r="AHD1521" s="168"/>
      <c r="AHE1521" s="168"/>
      <c r="AHF1521" s="168"/>
      <c r="AHG1521" s="168"/>
      <c r="AHH1521" s="168"/>
      <c r="AHI1521" s="168"/>
      <c r="AHJ1521" s="168"/>
      <c r="AHK1521" s="168"/>
      <c r="AHL1521" s="168"/>
      <c r="AHM1521" s="168"/>
      <c r="AHN1521" s="168"/>
      <c r="AHO1521" s="168"/>
      <c r="AHP1521" s="168"/>
      <c r="AHQ1521" s="168"/>
      <c r="AHR1521" s="168"/>
      <c r="AHS1521" s="168"/>
      <c r="AHT1521" s="168"/>
      <c r="AHU1521" s="168"/>
      <c r="AHV1521" s="168"/>
      <c r="AHW1521" s="168"/>
      <c r="AHX1521" s="168"/>
      <c r="AHY1521" s="168"/>
      <c r="AHZ1521" s="168"/>
      <c r="AIA1521" s="168"/>
      <c r="AIB1521" s="168"/>
      <c r="AIC1521" s="168"/>
      <c r="AID1521" s="168"/>
      <c r="AIE1521" s="168"/>
      <c r="AIF1521" s="168"/>
      <c r="AIG1521" s="168"/>
      <c r="AIH1521" s="168"/>
      <c r="AII1521" s="168"/>
      <c r="AIJ1521" s="168"/>
      <c r="AIK1521" s="168"/>
      <c r="AIL1521" s="168"/>
      <c r="AIM1521" s="168"/>
      <c r="AIN1521" s="168"/>
      <c r="AIO1521" s="168"/>
      <c r="AIP1521" s="168"/>
      <c r="AIQ1521" s="168"/>
      <c r="AIR1521" s="168"/>
      <c r="AIS1521" s="168"/>
      <c r="AIT1521" s="168"/>
      <c r="AIU1521" s="168"/>
      <c r="AIV1521" s="168"/>
      <c r="AIW1521" s="168"/>
      <c r="AIX1521" s="168"/>
      <c r="AIY1521" s="168"/>
      <c r="AIZ1521" s="168"/>
      <c r="AJA1521" s="168"/>
      <c r="AJB1521" s="168"/>
      <c r="AJC1521" s="168"/>
      <c r="AJD1521" s="168"/>
      <c r="AJE1521" s="168"/>
      <c r="AJF1521" s="168"/>
      <c r="AJG1521" s="168"/>
      <c r="AJH1521" s="168"/>
      <c r="AJI1521" s="168"/>
      <c r="AJJ1521" s="168"/>
      <c r="AJK1521" s="168"/>
    </row>
    <row r="1522" spans="1:947" s="33" customFormat="1" ht="10.5" x14ac:dyDescent="0.15">
      <c r="A1522" s="169" t="s">
        <v>3481</v>
      </c>
      <c r="B1522" s="340" t="s">
        <v>35</v>
      </c>
      <c r="C1522" s="340" t="s">
        <v>3841</v>
      </c>
      <c r="D1522" s="340" t="s">
        <v>3842</v>
      </c>
      <c r="E1522" s="340" t="s">
        <v>3700</v>
      </c>
      <c r="F1522" s="340">
        <v>1057</v>
      </c>
      <c r="G1522" s="341">
        <v>43005</v>
      </c>
      <c r="H1522" s="340" t="s">
        <v>93</v>
      </c>
      <c r="I1522" s="340" t="s">
        <v>3843</v>
      </c>
      <c r="J1522" s="340" t="s">
        <v>3844</v>
      </c>
      <c r="K1522" s="340"/>
      <c r="L1522" s="298">
        <v>66082.880000000005</v>
      </c>
      <c r="M1522" s="168"/>
      <c r="N1522" s="168"/>
      <c r="O1522" s="168"/>
      <c r="P1522" s="168"/>
      <c r="Q1522" s="168"/>
      <c r="R1522" s="168"/>
      <c r="S1522" s="168"/>
      <c r="T1522" s="168"/>
      <c r="U1522" s="168"/>
      <c r="V1522" s="168"/>
      <c r="W1522" s="168"/>
      <c r="X1522" s="168"/>
      <c r="Y1522" s="168"/>
      <c r="Z1522" s="168"/>
      <c r="AA1522" s="168"/>
      <c r="AB1522" s="168"/>
      <c r="AC1522" s="168"/>
      <c r="AD1522" s="168"/>
      <c r="AE1522" s="168"/>
      <c r="AF1522" s="168"/>
      <c r="AG1522" s="168"/>
      <c r="AH1522" s="168"/>
      <c r="AI1522" s="168"/>
      <c r="AJ1522" s="168"/>
      <c r="AK1522" s="168"/>
      <c r="AL1522" s="168"/>
      <c r="AM1522" s="168"/>
      <c r="AN1522" s="168"/>
      <c r="AO1522" s="168"/>
      <c r="AP1522" s="168"/>
      <c r="AQ1522" s="168"/>
      <c r="AR1522" s="168"/>
      <c r="AS1522" s="168"/>
      <c r="AT1522" s="168"/>
      <c r="AU1522" s="168"/>
      <c r="AV1522" s="168"/>
      <c r="AW1522" s="168"/>
      <c r="AX1522" s="168"/>
      <c r="AY1522" s="168"/>
      <c r="AZ1522" s="168"/>
      <c r="BA1522" s="168"/>
      <c r="BB1522" s="168"/>
      <c r="BC1522" s="168"/>
      <c r="BD1522" s="168"/>
      <c r="BE1522" s="168"/>
      <c r="BF1522" s="168"/>
      <c r="BG1522" s="168"/>
      <c r="BH1522" s="168"/>
      <c r="BI1522" s="168"/>
      <c r="BJ1522" s="168"/>
      <c r="BK1522" s="168"/>
      <c r="BL1522" s="168"/>
      <c r="BM1522" s="168"/>
      <c r="BN1522" s="168"/>
      <c r="BO1522" s="168"/>
      <c r="BP1522" s="168"/>
      <c r="BQ1522" s="168"/>
      <c r="BR1522" s="168"/>
      <c r="BS1522" s="168"/>
      <c r="BT1522" s="168"/>
      <c r="BU1522" s="168"/>
      <c r="BV1522" s="168"/>
      <c r="BW1522" s="168"/>
      <c r="BX1522" s="168"/>
      <c r="BY1522" s="168"/>
      <c r="BZ1522" s="168"/>
      <c r="CA1522" s="168"/>
      <c r="CB1522" s="168"/>
      <c r="CC1522" s="168"/>
      <c r="CD1522" s="168"/>
      <c r="CE1522" s="168"/>
      <c r="CF1522" s="168"/>
      <c r="CG1522" s="168"/>
      <c r="CH1522" s="168"/>
      <c r="CI1522" s="168"/>
      <c r="CJ1522" s="168"/>
      <c r="CK1522" s="168"/>
      <c r="CL1522" s="168"/>
      <c r="CM1522" s="168"/>
      <c r="CN1522" s="168"/>
      <c r="CO1522" s="168"/>
      <c r="CP1522" s="168"/>
      <c r="CQ1522" s="168"/>
      <c r="CR1522" s="168"/>
      <c r="CS1522" s="168"/>
      <c r="CT1522" s="168"/>
      <c r="CU1522" s="168"/>
      <c r="CV1522" s="168"/>
      <c r="CW1522" s="168"/>
      <c r="CX1522" s="168"/>
      <c r="CY1522" s="168"/>
      <c r="CZ1522" s="168"/>
      <c r="DA1522" s="168"/>
      <c r="DB1522" s="168"/>
      <c r="DC1522" s="168"/>
      <c r="DD1522" s="168"/>
      <c r="DE1522" s="168"/>
      <c r="DF1522" s="168"/>
      <c r="DG1522" s="168"/>
      <c r="DH1522" s="168"/>
      <c r="DI1522" s="168"/>
      <c r="DJ1522" s="168"/>
      <c r="DK1522" s="168"/>
      <c r="DL1522" s="168"/>
      <c r="DM1522" s="168"/>
      <c r="DN1522" s="168"/>
      <c r="DO1522" s="168"/>
      <c r="DP1522" s="168"/>
      <c r="DQ1522" s="168"/>
      <c r="DR1522" s="168"/>
      <c r="DS1522" s="168"/>
      <c r="DT1522" s="168"/>
      <c r="DU1522" s="168"/>
      <c r="DV1522" s="168"/>
      <c r="DW1522" s="168"/>
      <c r="DX1522" s="168"/>
      <c r="DY1522" s="168"/>
      <c r="DZ1522" s="168"/>
      <c r="EA1522" s="168"/>
      <c r="EB1522" s="168"/>
      <c r="EC1522" s="168"/>
      <c r="ED1522" s="168"/>
      <c r="EE1522" s="168"/>
      <c r="EF1522" s="168"/>
      <c r="EG1522" s="168"/>
      <c r="EH1522" s="168"/>
      <c r="EI1522" s="168"/>
      <c r="EJ1522" s="168"/>
      <c r="EK1522" s="168"/>
      <c r="EL1522" s="168"/>
      <c r="EM1522" s="168"/>
      <c r="EN1522" s="168"/>
      <c r="EO1522" s="168"/>
      <c r="EP1522" s="168"/>
      <c r="EQ1522" s="168"/>
      <c r="ER1522" s="168"/>
      <c r="ES1522" s="168"/>
      <c r="ET1522" s="168"/>
      <c r="EU1522" s="168"/>
      <c r="EV1522" s="168"/>
      <c r="EW1522" s="168"/>
      <c r="EX1522" s="168"/>
      <c r="EY1522" s="168"/>
      <c r="EZ1522" s="168"/>
      <c r="FA1522" s="168"/>
      <c r="FB1522" s="168"/>
      <c r="FC1522" s="168"/>
      <c r="FD1522" s="168"/>
      <c r="FE1522" s="168"/>
      <c r="FF1522" s="168"/>
      <c r="FG1522" s="168"/>
      <c r="FH1522" s="168"/>
      <c r="FI1522" s="168"/>
      <c r="FJ1522" s="168"/>
      <c r="FK1522" s="168"/>
      <c r="FL1522" s="168"/>
      <c r="FM1522" s="168"/>
      <c r="FN1522" s="168"/>
      <c r="FO1522" s="168"/>
      <c r="FP1522" s="168"/>
      <c r="FQ1522" s="168"/>
      <c r="FR1522" s="168"/>
      <c r="FS1522" s="168"/>
      <c r="FT1522" s="168"/>
      <c r="FU1522" s="168"/>
      <c r="FV1522" s="168"/>
      <c r="FW1522" s="168"/>
      <c r="FX1522" s="168"/>
      <c r="FY1522" s="168"/>
      <c r="FZ1522" s="168"/>
      <c r="GA1522" s="168"/>
      <c r="GB1522" s="168"/>
      <c r="GC1522" s="168"/>
      <c r="GD1522" s="168"/>
      <c r="GE1522" s="168"/>
      <c r="GF1522" s="168"/>
      <c r="GG1522" s="168"/>
      <c r="GH1522" s="168"/>
      <c r="GI1522" s="168"/>
      <c r="GJ1522" s="168"/>
      <c r="GK1522" s="168"/>
      <c r="GL1522" s="168"/>
      <c r="GM1522" s="168"/>
      <c r="GN1522" s="168"/>
      <c r="GO1522" s="168"/>
      <c r="GP1522" s="168"/>
      <c r="GQ1522" s="168"/>
      <c r="GR1522" s="168"/>
      <c r="GS1522" s="168"/>
      <c r="GT1522" s="168"/>
      <c r="GU1522" s="168"/>
      <c r="GV1522" s="168"/>
      <c r="GW1522" s="168"/>
      <c r="GX1522" s="168"/>
      <c r="GY1522" s="168"/>
      <c r="GZ1522" s="168"/>
      <c r="HA1522" s="168"/>
      <c r="HB1522" s="168"/>
      <c r="HC1522" s="168"/>
      <c r="HD1522" s="168"/>
      <c r="HE1522" s="168"/>
      <c r="HF1522" s="168"/>
      <c r="HG1522" s="168"/>
      <c r="HH1522" s="168"/>
      <c r="HI1522" s="168"/>
      <c r="HJ1522" s="168"/>
      <c r="HK1522" s="168"/>
      <c r="HL1522" s="168"/>
      <c r="HM1522" s="168"/>
      <c r="HN1522" s="168"/>
      <c r="HO1522" s="168"/>
      <c r="HP1522" s="168"/>
      <c r="HQ1522" s="168"/>
      <c r="HR1522" s="168"/>
      <c r="HS1522" s="168"/>
      <c r="HT1522" s="168"/>
      <c r="HU1522" s="168"/>
      <c r="HV1522" s="168"/>
      <c r="HW1522" s="168"/>
      <c r="HX1522" s="168"/>
      <c r="HY1522" s="168"/>
      <c r="HZ1522" s="168"/>
      <c r="IA1522" s="168"/>
      <c r="IB1522" s="168"/>
      <c r="IC1522" s="168"/>
      <c r="ID1522" s="168"/>
      <c r="IE1522" s="168"/>
      <c r="IF1522" s="168"/>
      <c r="IG1522" s="168"/>
      <c r="IH1522" s="168"/>
      <c r="II1522" s="168"/>
      <c r="IJ1522" s="168"/>
      <c r="IK1522" s="168"/>
      <c r="IL1522" s="168"/>
      <c r="IM1522" s="168"/>
      <c r="IN1522" s="168"/>
      <c r="IO1522" s="168"/>
      <c r="IP1522" s="168"/>
      <c r="IQ1522" s="168"/>
      <c r="IR1522" s="168"/>
      <c r="IS1522" s="168"/>
      <c r="IT1522" s="168"/>
      <c r="IU1522" s="168"/>
      <c r="IV1522" s="168"/>
      <c r="IW1522" s="168"/>
      <c r="IX1522" s="168"/>
      <c r="IY1522" s="168"/>
      <c r="IZ1522" s="168"/>
      <c r="JA1522" s="168"/>
      <c r="JB1522" s="168"/>
      <c r="JC1522" s="168"/>
      <c r="JD1522" s="168"/>
      <c r="JE1522" s="168"/>
      <c r="JF1522" s="168"/>
      <c r="JG1522" s="168"/>
      <c r="JH1522" s="168"/>
      <c r="JI1522" s="168"/>
      <c r="JJ1522" s="168"/>
      <c r="JK1522" s="168"/>
      <c r="JL1522" s="168"/>
      <c r="JM1522" s="168"/>
      <c r="JN1522" s="168"/>
      <c r="JO1522" s="168"/>
      <c r="JP1522" s="168"/>
      <c r="JQ1522" s="168"/>
      <c r="JR1522" s="168"/>
      <c r="JS1522" s="168"/>
      <c r="JT1522" s="168"/>
      <c r="JU1522" s="168"/>
      <c r="JV1522" s="168"/>
      <c r="JW1522" s="168"/>
      <c r="JX1522" s="168"/>
      <c r="JY1522" s="168"/>
      <c r="JZ1522" s="168"/>
      <c r="KA1522" s="168"/>
      <c r="KB1522" s="168"/>
      <c r="KC1522" s="168"/>
      <c r="KD1522" s="168"/>
      <c r="KE1522" s="168"/>
      <c r="KF1522" s="168"/>
      <c r="KG1522" s="168"/>
      <c r="KH1522" s="168"/>
      <c r="KI1522" s="168"/>
      <c r="KJ1522" s="168"/>
      <c r="KK1522" s="168"/>
      <c r="KL1522" s="168"/>
      <c r="KM1522" s="168"/>
      <c r="KN1522" s="168"/>
      <c r="KO1522" s="168"/>
      <c r="KP1522" s="168"/>
      <c r="KQ1522" s="168"/>
      <c r="KR1522" s="168"/>
      <c r="KS1522" s="168"/>
      <c r="KT1522" s="168"/>
      <c r="KU1522" s="168"/>
      <c r="KV1522" s="168"/>
      <c r="KW1522" s="168"/>
      <c r="KX1522" s="168"/>
      <c r="KY1522" s="168"/>
      <c r="KZ1522" s="168"/>
      <c r="LA1522" s="168"/>
      <c r="LB1522" s="168"/>
      <c r="LC1522" s="168"/>
      <c r="LD1522" s="168"/>
      <c r="LE1522" s="168"/>
      <c r="LF1522" s="168"/>
      <c r="LG1522" s="168"/>
      <c r="LH1522" s="168"/>
      <c r="LI1522" s="168"/>
      <c r="LJ1522" s="168"/>
      <c r="LK1522" s="168"/>
      <c r="LL1522" s="168"/>
      <c r="LM1522" s="168"/>
      <c r="LN1522" s="168"/>
      <c r="LO1522" s="168"/>
      <c r="LP1522" s="168"/>
      <c r="LQ1522" s="168"/>
      <c r="LR1522" s="168"/>
      <c r="LS1522" s="168"/>
      <c r="LT1522" s="168"/>
      <c r="LU1522" s="168"/>
      <c r="LV1522" s="168"/>
      <c r="LW1522" s="168"/>
      <c r="LX1522" s="168"/>
      <c r="LY1522" s="168"/>
      <c r="LZ1522" s="168"/>
      <c r="MA1522" s="168"/>
      <c r="MB1522" s="168"/>
      <c r="MC1522" s="168"/>
      <c r="MD1522" s="168"/>
      <c r="ME1522" s="168"/>
      <c r="MF1522" s="168"/>
      <c r="MG1522" s="168"/>
      <c r="MH1522" s="168"/>
      <c r="MI1522" s="168"/>
      <c r="MJ1522" s="168"/>
      <c r="MK1522" s="168"/>
      <c r="ML1522" s="168"/>
      <c r="MM1522" s="168"/>
      <c r="MN1522" s="168"/>
      <c r="MO1522" s="168"/>
      <c r="MP1522" s="168"/>
      <c r="MQ1522" s="168"/>
      <c r="MR1522" s="168"/>
      <c r="MS1522" s="168"/>
      <c r="MT1522" s="168"/>
      <c r="MU1522" s="168"/>
      <c r="MV1522" s="168"/>
      <c r="MW1522" s="168"/>
      <c r="MX1522" s="168"/>
      <c r="MY1522" s="168"/>
      <c r="MZ1522" s="168"/>
      <c r="NA1522" s="168"/>
      <c r="NB1522" s="168"/>
      <c r="NC1522" s="168"/>
      <c r="ND1522" s="168"/>
      <c r="NE1522" s="168"/>
      <c r="NF1522" s="168"/>
      <c r="NG1522" s="168"/>
      <c r="NH1522" s="168"/>
      <c r="NI1522" s="168"/>
      <c r="NJ1522" s="168"/>
      <c r="NK1522" s="168"/>
      <c r="NL1522" s="168"/>
      <c r="NM1522" s="168"/>
      <c r="NN1522" s="168"/>
      <c r="NO1522" s="168"/>
      <c r="NP1522" s="168"/>
      <c r="NQ1522" s="168"/>
      <c r="NR1522" s="168"/>
      <c r="NS1522" s="168"/>
      <c r="NT1522" s="168"/>
      <c r="NU1522" s="168"/>
      <c r="NV1522" s="168"/>
      <c r="NW1522" s="168"/>
      <c r="NX1522" s="168"/>
      <c r="NY1522" s="168"/>
      <c r="NZ1522" s="168"/>
      <c r="OA1522" s="168"/>
      <c r="OB1522" s="168"/>
      <c r="OC1522" s="168"/>
      <c r="OD1522" s="168"/>
      <c r="OE1522" s="168"/>
      <c r="OF1522" s="168"/>
      <c r="OG1522" s="168"/>
      <c r="OH1522" s="168"/>
      <c r="OI1522" s="168"/>
      <c r="OJ1522" s="168"/>
      <c r="OK1522" s="168"/>
      <c r="OL1522" s="168"/>
      <c r="OM1522" s="168"/>
      <c r="ON1522" s="168"/>
      <c r="OO1522" s="168"/>
      <c r="OP1522" s="168"/>
      <c r="OQ1522" s="168"/>
      <c r="OR1522" s="168"/>
      <c r="OS1522" s="168"/>
      <c r="OT1522" s="168"/>
      <c r="OU1522" s="168"/>
      <c r="OV1522" s="168"/>
      <c r="OW1522" s="168"/>
      <c r="OX1522" s="168"/>
      <c r="OY1522" s="168"/>
      <c r="OZ1522" s="168"/>
      <c r="PA1522" s="168"/>
      <c r="PB1522" s="168"/>
      <c r="PC1522" s="168"/>
      <c r="PD1522" s="168"/>
      <c r="PE1522" s="168"/>
      <c r="PF1522" s="168"/>
      <c r="PG1522" s="168"/>
      <c r="PH1522" s="168"/>
      <c r="PI1522" s="168"/>
      <c r="PJ1522" s="168"/>
      <c r="PK1522" s="168"/>
      <c r="PL1522" s="168"/>
      <c r="PM1522" s="168"/>
      <c r="PN1522" s="168"/>
      <c r="PO1522" s="168"/>
      <c r="PP1522" s="168"/>
      <c r="PQ1522" s="168"/>
      <c r="PR1522" s="168"/>
      <c r="PS1522" s="168"/>
      <c r="PT1522" s="168"/>
      <c r="PU1522" s="168"/>
      <c r="PV1522" s="168"/>
      <c r="PW1522" s="168"/>
      <c r="PX1522" s="168"/>
      <c r="PY1522" s="168"/>
      <c r="PZ1522" s="168"/>
      <c r="QA1522" s="168"/>
      <c r="QB1522" s="168"/>
      <c r="QC1522" s="168"/>
      <c r="QD1522" s="168"/>
      <c r="QE1522" s="168"/>
      <c r="QF1522" s="168"/>
      <c r="QG1522" s="168"/>
      <c r="QH1522" s="168"/>
      <c r="QI1522" s="168"/>
      <c r="QJ1522" s="168"/>
      <c r="QK1522" s="168"/>
      <c r="QL1522" s="168"/>
      <c r="QM1522" s="168"/>
      <c r="QN1522" s="168"/>
      <c r="QO1522" s="168"/>
      <c r="QP1522" s="168"/>
      <c r="QQ1522" s="168"/>
      <c r="QR1522" s="168"/>
      <c r="QS1522" s="168"/>
      <c r="QT1522" s="168"/>
      <c r="QU1522" s="168"/>
      <c r="QV1522" s="168"/>
      <c r="QW1522" s="168"/>
      <c r="QX1522" s="168"/>
      <c r="QY1522" s="168"/>
      <c r="QZ1522" s="168"/>
      <c r="RA1522" s="168"/>
      <c r="RB1522" s="168"/>
      <c r="RC1522" s="168"/>
      <c r="RD1522" s="168"/>
      <c r="RE1522" s="168"/>
      <c r="RF1522" s="168"/>
      <c r="RG1522" s="168"/>
      <c r="RH1522" s="168"/>
      <c r="RI1522" s="168"/>
      <c r="RJ1522" s="168"/>
      <c r="RK1522" s="168"/>
      <c r="RL1522" s="168"/>
      <c r="RM1522" s="168"/>
      <c r="RN1522" s="168"/>
      <c r="RO1522" s="168"/>
      <c r="RP1522" s="168"/>
      <c r="RQ1522" s="168"/>
      <c r="RR1522" s="168"/>
      <c r="RS1522" s="168"/>
      <c r="RT1522" s="168"/>
      <c r="RU1522" s="168"/>
      <c r="RV1522" s="168"/>
      <c r="RW1522" s="168"/>
      <c r="RX1522" s="168"/>
      <c r="RY1522" s="168"/>
      <c r="RZ1522" s="168"/>
      <c r="SA1522" s="168"/>
      <c r="SB1522" s="168"/>
      <c r="SC1522" s="168"/>
      <c r="SD1522" s="168"/>
      <c r="SE1522" s="168"/>
      <c r="SF1522" s="168"/>
      <c r="SG1522" s="168"/>
      <c r="SH1522" s="168"/>
      <c r="SI1522" s="168"/>
      <c r="SJ1522" s="168"/>
      <c r="SK1522" s="168"/>
      <c r="SL1522" s="168"/>
      <c r="SM1522" s="168"/>
      <c r="SN1522" s="168"/>
      <c r="SO1522" s="168"/>
      <c r="SP1522" s="168"/>
      <c r="SQ1522" s="168"/>
      <c r="SR1522" s="168"/>
      <c r="SS1522" s="168"/>
      <c r="ST1522" s="168"/>
      <c r="SU1522" s="168"/>
      <c r="SV1522" s="168"/>
      <c r="SW1522" s="168"/>
      <c r="SX1522" s="168"/>
      <c r="SY1522" s="168"/>
      <c r="SZ1522" s="168"/>
      <c r="TA1522" s="168"/>
      <c r="TB1522" s="168"/>
      <c r="TC1522" s="168"/>
      <c r="TD1522" s="168"/>
      <c r="TE1522" s="168"/>
      <c r="TF1522" s="168"/>
      <c r="TG1522" s="168"/>
      <c r="TH1522" s="168"/>
      <c r="TI1522" s="168"/>
      <c r="TJ1522" s="168"/>
      <c r="TK1522" s="168"/>
      <c r="TL1522" s="168"/>
      <c r="TM1522" s="168"/>
      <c r="TN1522" s="168"/>
      <c r="TO1522" s="168"/>
      <c r="TP1522" s="168"/>
      <c r="TQ1522" s="168"/>
      <c r="TR1522" s="168"/>
      <c r="TS1522" s="168"/>
      <c r="TT1522" s="168"/>
      <c r="TU1522" s="168"/>
      <c r="TV1522" s="168"/>
      <c r="TW1522" s="168"/>
      <c r="TX1522" s="168"/>
      <c r="TY1522" s="168"/>
      <c r="TZ1522" s="168"/>
      <c r="UA1522" s="168"/>
      <c r="UB1522" s="168"/>
      <c r="UC1522" s="168"/>
      <c r="UD1522" s="168"/>
      <c r="UE1522" s="168"/>
      <c r="UF1522" s="168"/>
      <c r="UG1522" s="168"/>
      <c r="UH1522" s="168"/>
      <c r="UI1522" s="168"/>
      <c r="UJ1522" s="168"/>
      <c r="UK1522" s="168"/>
      <c r="UL1522" s="168"/>
      <c r="UM1522" s="168"/>
      <c r="UN1522" s="168"/>
      <c r="UO1522" s="168"/>
      <c r="UP1522" s="168"/>
      <c r="UQ1522" s="168"/>
      <c r="UR1522" s="168"/>
      <c r="US1522" s="168"/>
      <c r="UT1522" s="168"/>
      <c r="UU1522" s="168"/>
      <c r="UV1522" s="168"/>
      <c r="UW1522" s="168"/>
      <c r="UX1522" s="168"/>
      <c r="UY1522" s="168"/>
      <c r="UZ1522" s="168"/>
      <c r="VA1522" s="168"/>
      <c r="VB1522" s="168"/>
      <c r="VC1522" s="168"/>
      <c r="VD1522" s="168"/>
      <c r="VE1522" s="168"/>
      <c r="VF1522" s="168"/>
      <c r="VG1522" s="168"/>
      <c r="VH1522" s="168"/>
      <c r="VI1522" s="168"/>
      <c r="VJ1522" s="168"/>
      <c r="VK1522" s="168"/>
      <c r="VL1522" s="168"/>
      <c r="VM1522" s="168"/>
      <c r="VN1522" s="168"/>
      <c r="VO1522" s="168"/>
      <c r="VP1522" s="168"/>
      <c r="VQ1522" s="168"/>
      <c r="VR1522" s="168"/>
      <c r="VS1522" s="168"/>
      <c r="VT1522" s="168"/>
      <c r="VU1522" s="168"/>
      <c r="VV1522" s="168"/>
      <c r="VW1522" s="168"/>
      <c r="VX1522" s="168"/>
      <c r="VY1522" s="168"/>
      <c r="VZ1522" s="168"/>
      <c r="WA1522" s="168"/>
      <c r="WB1522" s="168"/>
      <c r="WC1522" s="168"/>
      <c r="WD1522" s="168"/>
      <c r="WE1522" s="168"/>
      <c r="WF1522" s="168"/>
      <c r="WG1522" s="168"/>
      <c r="WH1522" s="168"/>
      <c r="WI1522" s="168"/>
      <c r="WJ1522" s="168"/>
      <c r="WK1522" s="168"/>
      <c r="WL1522" s="168"/>
      <c r="WM1522" s="168"/>
      <c r="WN1522" s="168"/>
      <c r="WO1522" s="168"/>
      <c r="WP1522" s="168"/>
      <c r="WQ1522" s="168"/>
      <c r="WR1522" s="168"/>
      <c r="WS1522" s="168"/>
      <c r="WT1522" s="168"/>
      <c r="WU1522" s="168"/>
      <c r="WV1522" s="168"/>
      <c r="WW1522" s="168"/>
      <c r="WX1522" s="168"/>
      <c r="WY1522" s="168"/>
      <c r="WZ1522" s="168"/>
      <c r="XA1522" s="168"/>
      <c r="XB1522" s="168"/>
      <c r="XC1522" s="168"/>
      <c r="XD1522" s="168"/>
      <c r="XE1522" s="168"/>
      <c r="XF1522" s="168"/>
      <c r="XG1522" s="168"/>
      <c r="XH1522" s="168"/>
      <c r="XI1522" s="168"/>
      <c r="XJ1522" s="168"/>
      <c r="XK1522" s="168"/>
      <c r="XL1522" s="168"/>
      <c r="XM1522" s="168"/>
      <c r="XN1522" s="168"/>
      <c r="XO1522" s="168"/>
      <c r="XP1522" s="168"/>
      <c r="XQ1522" s="168"/>
      <c r="XR1522" s="168"/>
      <c r="XS1522" s="168"/>
      <c r="XT1522" s="168"/>
      <c r="XU1522" s="168"/>
      <c r="XV1522" s="168"/>
      <c r="XW1522" s="168"/>
      <c r="XX1522" s="168"/>
      <c r="XY1522" s="168"/>
      <c r="XZ1522" s="168"/>
      <c r="YA1522" s="168"/>
      <c r="YB1522" s="168"/>
      <c r="YC1522" s="168"/>
      <c r="YD1522" s="168"/>
      <c r="YE1522" s="168"/>
      <c r="YF1522" s="168"/>
      <c r="YG1522" s="168"/>
      <c r="YH1522" s="168"/>
      <c r="YI1522" s="168"/>
      <c r="YJ1522" s="168"/>
      <c r="YK1522" s="168"/>
      <c r="YL1522" s="168"/>
      <c r="YM1522" s="168"/>
      <c r="YN1522" s="168"/>
      <c r="YO1522" s="168"/>
      <c r="YP1522" s="168"/>
      <c r="YQ1522" s="168"/>
      <c r="YR1522" s="168"/>
      <c r="YS1522" s="168"/>
      <c r="YT1522" s="168"/>
      <c r="YU1522" s="168"/>
      <c r="YV1522" s="168"/>
      <c r="YW1522" s="168"/>
      <c r="YX1522" s="168"/>
      <c r="YY1522" s="168"/>
      <c r="YZ1522" s="168"/>
      <c r="ZA1522" s="168"/>
      <c r="ZB1522" s="168"/>
      <c r="ZC1522" s="168"/>
      <c r="ZD1522" s="168"/>
      <c r="ZE1522" s="168"/>
      <c r="ZF1522" s="168"/>
      <c r="ZG1522" s="168"/>
      <c r="ZH1522" s="168"/>
      <c r="ZI1522" s="168"/>
      <c r="ZJ1522" s="168"/>
      <c r="ZK1522" s="168"/>
      <c r="ZL1522" s="168"/>
      <c r="ZM1522" s="168"/>
      <c r="ZN1522" s="168"/>
      <c r="ZO1522" s="168"/>
      <c r="ZP1522" s="168"/>
      <c r="ZQ1522" s="168"/>
      <c r="ZR1522" s="168"/>
      <c r="ZS1522" s="168"/>
      <c r="ZT1522" s="168"/>
      <c r="ZU1522" s="168"/>
      <c r="ZV1522" s="168"/>
      <c r="ZW1522" s="168"/>
      <c r="ZX1522" s="168"/>
      <c r="ZY1522" s="168"/>
      <c r="ZZ1522" s="168"/>
      <c r="AAA1522" s="168"/>
      <c r="AAB1522" s="168"/>
      <c r="AAC1522" s="168"/>
      <c r="AAD1522" s="168"/>
      <c r="AAE1522" s="168"/>
      <c r="AAF1522" s="168"/>
      <c r="AAG1522" s="168"/>
      <c r="AAH1522" s="168"/>
      <c r="AAI1522" s="168"/>
      <c r="AAJ1522" s="168"/>
      <c r="AAK1522" s="168"/>
      <c r="AAL1522" s="168"/>
      <c r="AAM1522" s="168"/>
      <c r="AAN1522" s="168"/>
      <c r="AAO1522" s="168"/>
      <c r="AAP1522" s="168"/>
      <c r="AAQ1522" s="168"/>
      <c r="AAR1522" s="168"/>
      <c r="AAS1522" s="168"/>
      <c r="AAT1522" s="168"/>
      <c r="AAU1522" s="168"/>
      <c r="AAV1522" s="168"/>
      <c r="AAW1522" s="168"/>
      <c r="AAX1522" s="168"/>
      <c r="AAY1522" s="168"/>
      <c r="AAZ1522" s="168"/>
      <c r="ABA1522" s="168"/>
      <c r="ABB1522" s="168"/>
      <c r="ABC1522" s="168"/>
      <c r="ABD1522" s="168"/>
      <c r="ABE1522" s="168"/>
      <c r="ABF1522" s="168"/>
      <c r="ABG1522" s="168"/>
      <c r="ABH1522" s="168"/>
      <c r="ABI1522" s="168"/>
      <c r="ABJ1522" s="168"/>
      <c r="ABK1522" s="168"/>
      <c r="ABL1522" s="168"/>
      <c r="ABM1522" s="168"/>
      <c r="ABN1522" s="168"/>
      <c r="ABO1522" s="168"/>
      <c r="ABP1522" s="168"/>
      <c r="ABQ1522" s="168"/>
      <c r="ABR1522" s="168"/>
      <c r="ABS1522" s="168"/>
      <c r="ABT1522" s="168"/>
      <c r="ABU1522" s="168"/>
      <c r="ABV1522" s="168"/>
      <c r="ABW1522" s="168"/>
      <c r="ABX1522" s="168"/>
      <c r="ABY1522" s="168"/>
      <c r="ABZ1522" s="168"/>
      <c r="ACA1522" s="168"/>
      <c r="ACB1522" s="168"/>
      <c r="ACC1522" s="168"/>
      <c r="ACD1522" s="168"/>
      <c r="ACE1522" s="168"/>
      <c r="ACF1522" s="168"/>
      <c r="ACG1522" s="168"/>
      <c r="ACH1522" s="168"/>
      <c r="ACI1522" s="168"/>
      <c r="ACJ1522" s="168"/>
      <c r="ACK1522" s="168"/>
      <c r="ACL1522" s="168"/>
      <c r="ACM1522" s="168"/>
      <c r="ACN1522" s="168"/>
      <c r="ACO1522" s="168"/>
      <c r="ACP1522" s="168"/>
      <c r="ACQ1522" s="168"/>
      <c r="ACR1522" s="168"/>
      <c r="ACS1522" s="168"/>
      <c r="ACT1522" s="168"/>
      <c r="ACU1522" s="168"/>
      <c r="ACV1522" s="168"/>
      <c r="ACW1522" s="168"/>
      <c r="ACX1522" s="168"/>
      <c r="ACY1522" s="168"/>
      <c r="ACZ1522" s="168"/>
      <c r="ADA1522" s="168"/>
      <c r="ADB1522" s="168"/>
      <c r="ADC1522" s="168"/>
      <c r="ADD1522" s="168"/>
      <c r="ADE1522" s="168"/>
      <c r="ADF1522" s="168"/>
      <c r="ADG1522" s="168"/>
      <c r="ADH1522" s="168"/>
      <c r="ADI1522" s="168"/>
      <c r="ADJ1522" s="168"/>
      <c r="ADK1522" s="168"/>
      <c r="ADL1522" s="168"/>
      <c r="ADM1522" s="168"/>
      <c r="ADN1522" s="168"/>
      <c r="ADO1522" s="168"/>
      <c r="ADP1522" s="168"/>
      <c r="ADQ1522" s="168"/>
      <c r="ADR1522" s="168"/>
      <c r="ADS1522" s="168"/>
      <c r="ADT1522" s="168"/>
      <c r="ADU1522" s="168"/>
      <c r="ADV1522" s="168"/>
      <c r="ADW1522" s="168"/>
      <c r="ADX1522" s="168"/>
      <c r="ADY1522" s="168"/>
      <c r="ADZ1522" s="168"/>
      <c r="AEA1522" s="168"/>
      <c r="AEB1522" s="168"/>
      <c r="AEC1522" s="168"/>
      <c r="AED1522" s="168"/>
      <c r="AEE1522" s="168"/>
      <c r="AEF1522" s="168"/>
      <c r="AEG1522" s="168"/>
      <c r="AEH1522" s="168"/>
      <c r="AEI1522" s="168"/>
      <c r="AEJ1522" s="168"/>
      <c r="AEK1522" s="168"/>
      <c r="AEL1522" s="168"/>
      <c r="AEM1522" s="168"/>
      <c r="AEN1522" s="168"/>
      <c r="AEO1522" s="168"/>
      <c r="AEP1522" s="168"/>
      <c r="AEQ1522" s="168"/>
      <c r="AER1522" s="168"/>
      <c r="AES1522" s="168"/>
      <c r="AET1522" s="168"/>
      <c r="AEU1522" s="168"/>
      <c r="AEV1522" s="168"/>
      <c r="AEW1522" s="168"/>
      <c r="AEX1522" s="168"/>
      <c r="AEY1522" s="168"/>
      <c r="AEZ1522" s="168"/>
      <c r="AFA1522" s="168"/>
      <c r="AFB1522" s="168"/>
      <c r="AFC1522" s="168"/>
      <c r="AFD1522" s="168"/>
      <c r="AFE1522" s="168"/>
      <c r="AFF1522" s="168"/>
      <c r="AFG1522" s="168"/>
      <c r="AFH1522" s="168"/>
      <c r="AFI1522" s="168"/>
      <c r="AFJ1522" s="168"/>
      <c r="AFK1522" s="168"/>
      <c r="AFL1522" s="168"/>
      <c r="AFM1522" s="168"/>
      <c r="AFN1522" s="168"/>
      <c r="AFO1522" s="168"/>
      <c r="AFP1522" s="168"/>
      <c r="AFQ1522" s="168"/>
      <c r="AFR1522" s="168"/>
      <c r="AFS1522" s="168"/>
      <c r="AFT1522" s="168"/>
      <c r="AFU1522" s="168"/>
      <c r="AFV1522" s="168"/>
      <c r="AFW1522" s="168"/>
      <c r="AFX1522" s="168"/>
      <c r="AFY1522" s="168"/>
      <c r="AFZ1522" s="168"/>
      <c r="AGA1522" s="168"/>
      <c r="AGB1522" s="168"/>
      <c r="AGC1522" s="168"/>
      <c r="AGD1522" s="168"/>
      <c r="AGE1522" s="168"/>
      <c r="AGF1522" s="168"/>
      <c r="AGG1522" s="168"/>
      <c r="AGH1522" s="168"/>
      <c r="AGI1522" s="168"/>
      <c r="AGJ1522" s="168"/>
      <c r="AGK1522" s="168"/>
      <c r="AGL1522" s="168"/>
      <c r="AGM1522" s="168"/>
      <c r="AGN1522" s="168"/>
      <c r="AGO1522" s="168"/>
      <c r="AGP1522" s="168"/>
      <c r="AGQ1522" s="168"/>
      <c r="AGR1522" s="168"/>
      <c r="AGS1522" s="168"/>
      <c r="AGT1522" s="168"/>
      <c r="AGU1522" s="168"/>
      <c r="AGV1522" s="168"/>
      <c r="AGW1522" s="168"/>
      <c r="AGX1522" s="168"/>
      <c r="AGY1522" s="168"/>
      <c r="AGZ1522" s="168"/>
      <c r="AHA1522" s="168"/>
      <c r="AHB1522" s="168"/>
      <c r="AHC1522" s="168"/>
      <c r="AHD1522" s="168"/>
      <c r="AHE1522" s="168"/>
      <c r="AHF1522" s="168"/>
      <c r="AHG1522" s="168"/>
      <c r="AHH1522" s="168"/>
      <c r="AHI1522" s="168"/>
      <c r="AHJ1522" s="168"/>
      <c r="AHK1522" s="168"/>
      <c r="AHL1522" s="168"/>
      <c r="AHM1522" s="168"/>
      <c r="AHN1522" s="168"/>
      <c r="AHO1522" s="168"/>
      <c r="AHP1522" s="168"/>
      <c r="AHQ1522" s="168"/>
      <c r="AHR1522" s="168"/>
      <c r="AHS1522" s="168"/>
      <c r="AHT1522" s="168"/>
      <c r="AHU1522" s="168"/>
      <c r="AHV1522" s="168"/>
      <c r="AHW1522" s="168"/>
      <c r="AHX1522" s="168"/>
      <c r="AHY1522" s="168"/>
      <c r="AHZ1522" s="168"/>
      <c r="AIA1522" s="168"/>
      <c r="AIB1522" s="168"/>
      <c r="AIC1522" s="168"/>
      <c r="AID1522" s="168"/>
      <c r="AIE1522" s="168"/>
      <c r="AIF1522" s="168"/>
      <c r="AIG1522" s="168"/>
      <c r="AIH1522" s="168"/>
      <c r="AII1522" s="168"/>
      <c r="AIJ1522" s="168"/>
      <c r="AIK1522" s="168"/>
      <c r="AIL1522" s="168"/>
      <c r="AIM1522" s="168"/>
      <c r="AIN1522" s="168"/>
      <c r="AIO1522" s="168"/>
      <c r="AIP1522" s="168"/>
      <c r="AIQ1522" s="168"/>
      <c r="AIR1522" s="168"/>
      <c r="AIS1522" s="168"/>
      <c r="AIT1522" s="168"/>
      <c r="AIU1522" s="168"/>
      <c r="AIV1522" s="168"/>
      <c r="AIW1522" s="168"/>
      <c r="AIX1522" s="168"/>
      <c r="AIY1522" s="168"/>
      <c r="AIZ1522" s="168"/>
      <c r="AJA1522" s="168"/>
      <c r="AJB1522" s="168"/>
      <c r="AJC1522" s="168"/>
      <c r="AJD1522" s="168"/>
      <c r="AJE1522" s="168"/>
      <c r="AJF1522" s="168"/>
      <c r="AJG1522" s="168"/>
      <c r="AJH1522" s="168"/>
      <c r="AJI1522" s="168"/>
      <c r="AJJ1522" s="168"/>
      <c r="AJK1522" s="168"/>
    </row>
    <row r="1523" spans="1:947" s="33" customFormat="1" ht="12" x14ac:dyDescent="0.2">
      <c r="A1523" s="193" t="s">
        <v>3481</v>
      </c>
      <c r="B1523" s="289" t="s">
        <v>61</v>
      </c>
      <c r="C1523" s="186" t="s">
        <v>3832</v>
      </c>
      <c r="D1523" s="191" t="s">
        <v>2718</v>
      </c>
      <c r="E1523" s="191" t="s">
        <v>3845</v>
      </c>
      <c r="F1523" s="186">
        <v>755</v>
      </c>
      <c r="G1523" s="290">
        <v>42921</v>
      </c>
      <c r="H1523" s="191" t="s">
        <v>3835</v>
      </c>
      <c r="I1523" s="191" t="s">
        <v>3770</v>
      </c>
      <c r="J1523" s="191" t="s">
        <v>15</v>
      </c>
      <c r="K1523" s="187"/>
      <c r="L1523" s="189">
        <v>5167.8</v>
      </c>
      <c r="M1523" s="168"/>
      <c r="N1523" s="168"/>
      <c r="O1523" s="168"/>
      <c r="P1523" s="168"/>
      <c r="Q1523" s="168"/>
      <c r="R1523" s="168"/>
      <c r="S1523" s="168"/>
      <c r="T1523" s="168"/>
      <c r="U1523" s="168"/>
      <c r="V1523" s="168"/>
      <c r="W1523" s="168"/>
      <c r="X1523" s="168"/>
      <c r="Y1523" s="168"/>
      <c r="Z1523" s="168"/>
      <c r="AA1523" s="168"/>
      <c r="AB1523" s="168"/>
      <c r="AC1523" s="168"/>
      <c r="AD1523" s="168"/>
      <c r="AE1523" s="168"/>
      <c r="AF1523" s="168"/>
      <c r="AG1523" s="168"/>
      <c r="AH1523" s="168"/>
      <c r="AI1523" s="168"/>
      <c r="AJ1523" s="168"/>
      <c r="AK1523" s="168"/>
      <c r="AL1523" s="168"/>
      <c r="AM1523" s="168"/>
      <c r="AN1523" s="168"/>
      <c r="AO1523" s="168"/>
      <c r="AP1523" s="168"/>
      <c r="AQ1523" s="168"/>
      <c r="AR1523" s="168"/>
      <c r="AS1523" s="168"/>
      <c r="AT1523" s="168"/>
      <c r="AU1523" s="168"/>
      <c r="AV1523" s="168"/>
      <c r="AW1523" s="168"/>
      <c r="AX1523" s="168"/>
      <c r="AY1523" s="168"/>
      <c r="AZ1523" s="168"/>
      <c r="BA1523" s="168"/>
      <c r="BB1523" s="168"/>
      <c r="BC1523" s="168"/>
      <c r="BD1523" s="168"/>
      <c r="BE1523" s="168"/>
      <c r="BF1523" s="168"/>
      <c r="BG1523" s="168"/>
      <c r="BH1523" s="168"/>
      <c r="BI1523" s="168"/>
      <c r="BJ1523" s="168"/>
      <c r="BK1523" s="168"/>
      <c r="BL1523" s="168"/>
      <c r="BM1523" s="168"/>
      <c r="BN1523" s="168"/>
      <c r="BO1523" s="168"/>
      <c r="BP1523" s="168"/>
      <c r="BQ1523" s="168"/>
      <c r="BR1523" s="168"/>
      <c r="BS1523" s="168"/>
      <c r="BT1523" s="168"/>
      <c r="BU1523" s="168"/>
      <c r="BV1523" s="168"/>
      <c r="BW1523" s="168"/>
      <c r="BX1523" s="168"/>
      <c r="BY1523" s="168"/>
      <c r="BZ1523" s="168"/>
      <c r="CA1523" s="168"/>
      <c r="CB1523" s="168"/>
      <c r="CC1523" s="168"/>
      <c r="CD1523" s="168"/>
      <c r="CE1523" s="168"/>
      <c r="CF1523" s="168"/>
      <c r="CG1523" s="168"/>
      <c r="CH1523" s="168"/>
      <c r="CI1523" s="168"/>
      <c r="CJ1523" s="168"/>
      <c r="CK1523" s="168"/>
      <c r="CL1523" s="168"/>
      <c r="CM1523" s="168"/>
      <c r="CN1523" s="168"/>
      <c r="CO1523" s="168"/>
      <c r="CP1523" s="168"/>
      <c r="CQ1523" s="168"/>
      <c r="CR1523" s="168"/>
      <c r="CS1523" s="168"/>
      <c r="CT1523" s="168"/>
      <c r="CU1523" s="168"/>
      <c r="CV1523" s="168"/>
      <c r="CW1523" s="168"/>
      <c r="CX1523" s="168"/>
      <c r="CY1523" s="168"/>
      <c r="CZ1523" s="168"/>
      <c r="DA1523" s="168"/>
      <c r="DB1523" s="168"/>
      <c r="DC1523" s="168"/>
      <c r="DD1523" s="168"/>
      <c r="DE1523" s="168"/>
      <c r="DF1523" s="168"/>
      <c r="DG1523" s="168"/>
      <c r="DH1523" s="168"/>
      <c r="DI1523" s="168"/>
      <c r="DJ1523" s="168"/>
      <c r="DK1523" s="168"/>
      <c r="DL1523" s="168"/>
      <c r="DM1523" s="168"/>
      <c r="DN1523" s="168"/>
      <c r="DO1523" s="168"/>
      <c r="DP1523" s="168"/>
      <c r="DQ1523" s="168"/>
      <c r="DR1523" s="168"/>
      <c r="DS1523" s="168"/>
      <c r="DT1523" s="168"/>
      <c r="DU1523" s="168"/>
      <c r="DV1523" s="168"/>
      <c r="DW1523" s="168"/>
      <c r="DX1523" s="168"/>
      <c r="DY1523" s="168"/>
      <c r="DZ1523" s="168"/>
      <c r="EA1523" s="168"/>
      <c r="EB1523" s="168"/>
      <c r="EC1523" s="168"/>
      <c r="ED1523" s="168"/>
      <c r="EE1523" s="168"/>
      <c r="EF1523" s="168"/>
      <c r="EG1523" s="168"/>
      <c r="EH1523" s="168"/>
      <c r="EI1523" s="168"/>
      <c r="EJ1523" s="168"/>
      <c r="EK1523" s="168"/>
      <c r="EL1523" s="168"/>
      <c r="EM1523" s="168"/>
      <c r="EN1523" s="168"/>
      <c r="EO1523" s="168"/>
      <c r="EP1523" s="168"/>
      <c r="EQ1523" s="168"/>
      <c r="ER1523" s="168"/>
      <c r="ES1523" s="168"/>
      <c r="ET1523" s="168"/>
      <c r="EU1523" s="168"/>
      <c r="EV1523" s="168"/>
      <c r="EW1523" s="168"/>
      <c r="EX1523" s="168"/>
      <c r="EY1523" s="168"/>
      <c r="EZ1523" s="168"/>
      <c r="FA1523" s="168"/>
      <c r="FB1523" s="168"/>
      <c r="FC1523" s="168"/>
      <c r="FD1523" s="168"/>
      <c r="FE1523" s="168"/>
      <c r="FF1523" s="168"/>
      <c r="FG1523" s="168"/>
      <c r="FH1523" s="168"/>
      <c r="FI1523" s="168"/>
      <c r="FJ1523" s="168"/>
      <c r="FK1523" s="168"/>
      <c r="FL1523" s="168"/>
      <c r="FM1523" s="168"/>
      <c r="FN1523" s="168"/>
      <c r="FO1523" s="168"/>
      <c r="FP1523" s="168"/>
      <c r="FQ1523" s="168"/>
      <c r="FR1523" s="168"/>
      <c r="FS1523" s="168"/>
      <c r="FT1523" s="168"/>
      <c r="FU1523" s="168"/>
      <c r="FV1523" s="168"/>
      <c r="FW1523" s="168"/>
      <c r="FX1523" s="168"/>
      <c r="FY1523" s="168"/>
      <c r="FZ1523" s="168"/>
      <c r="GA1523" s="168"/>
      <c r="GB1523" s="168"/>
      <c r="GC1523" s="168"/>
      <c r="GD1523" s="168"/>
      <c r="GE1523" s="168"/>
      <c r="GF1523" s="168"/>
      <c r="GG1523" s="168"/>
      <c r="GH1523" s="168"/>
      <c r="GI1523" s="168"/>
      <c r="GJ1523" s="168"/>
      <c r="GK1523" s="168"/>
      <c r="GL1523" s="168"/>
      <c r="GM1523" s="168"/>
      <c r="GN1523" s="168"/>
      <c r="GO1523" s="168"/>
      <c r="GP1523" s="168"/>
      <c r="GQ1523" s="168"/>
      <c r="GR1523" s="168"/>
      <c r="GS1523" s="168"/>
      <c r="GT1523" s="168"/>
      <c r="GU1523" s="168"/>
      <c r="GV1523" s="168"/>
      <c r="GW1523" s="168"/>
      <c r="GX1523" s="168"/>
      <c r="GY1523" s="168"/>
      <c r="GZ1523" s="168"/>
      <c r="HA1523" s="168"/>
      <c r="HB1523" s="168"/>
      <c r="HC1523" s="168"/>
      <c r="HD1523" s="168"/>
      <c r="HE1523" s="168"/>
      <c r="HF1523" s="168"/>
      <c r="HG1523" s="168"/>
      <c r="HH1523" s="168"/>
      <c r="HI1523" s="168"/>
      <c r="HJ1523" s="168"/>
      <c r="HK1523" s="168"/>
      <c r="HL1523" s="168"/>
      <c r="HM1523" s="168"/>
      <c r="HN1523" s="168"/>
      <c r="HO1523" s="168"/>
      <c r="HP1523" s="168"/>
      <c r="HQ1523" s="168"/>
      <c r="HR1523" s="168"/>
      <c r="HS1523" s="168"/>
      <c r="HT1523" s="168"/>
      <c r="HU1523" s="168"/>
      <c r="HV1523" s="168"/>
      <c r="HW1523" s="168"/>
      <c r="HX1523" s="168"/>
      <c r="HY1523" s="168"/>
      <c r="HZ1523" s="168"/>
      <c r="IA1523" s="168"/>
      <c r="IB1523" s="168"/>
      <c r="IC1523" s="168"/>
      <c r="ID1523" s="168"/>
      <c r="IE1523" s="168"/>
      <c r="IF1523" s="168"/>
      <c r="IG1523" s="168"/>
      <c r="IH1523" s="168"/>
      <c r="II1523" s="168"/>
      <c r="IJ1523" s="168"/>
      <c r="IK1523" s="168"/>
      <c r="IL1523" s="168"/>
      <c r="IM1523" s="168"/>
      <c r="IN1523" s="168"/>
      <c r="IO1523" s="168"/>
      <c r="IP1523" s="168"/>
      <c r="IQ1523" s="168"/>
      <c r="IR1523" s="168"/>
      <c r="IS1523" s="168"/>
      <c r="IT1523" s="168"/>
      <c r="IU1523" s="168"/>
      <c r="IV1523" s="168"/>
      <c r="IW1523" s="168"/>
      <c r="IX1523" s="168"/>
      <c r="IY1523" s="168"/>
      <c r="IZ1523" s="168"/>
      <c r="JA1523" s="168"/>
      <c r="JB1523" s="168"/>
      <c r="JC1523" s="168"/>
      <c r="JD1523" s="168"/>
      <c r="JE1523" s="168"/>
      <c r="JF1523" s="168"/>
      <c r="JG1523" s="168"/>
      <c r="JH1523" s="168"/>
      <c r="JI1523" s="168"/>
      <c r="JJ1523" s="168"/>
      <c r="JK1523" s="168"/>
      <c r="JL1523" s="168"/>
      <c r="JM1523" s="168"/>
      <c r="JN1523" s="168"/>
      <c r="JO1523" s="168"/>
      <c r="JP1523" s="168"/>
      <c r="JQ1523" s="168"/>
      <c r="JR1523" s="168"/>
      <c r="JS1523" s="168"/>
      <c r="JT1523" s="168"/>
      <c r="JU1523" s="168"/>
      <c r="JV1523" s="168"/>
      <c r="JW1523" s="168"/>
      <c r="JX1523" s="168"/>
      <c r="JY1523" s="168"/>
      <c r="JZ1523" s="168"/>
      <c r="KA1523" s="168"/>
      <c r="KB1523" s="168"/>
      <c r="KC1523" s="168"/>
      <c r="KD1523" s="168"/>
      <c r="KE1523" s="168"/>
      <c r="KF1523" s="168"/>
      <c r="KG1523" s="168"/>
      <c r="KH1523" s="168"/>
      <c r="KI1523" s="168"/>
      <c r="KJ1523" s="168"/>
      <c r="KK1523" s="168"/>
      <c r="KL1523" s="168"/>
      <c r="KM1523" s="168"/>
      <c r="KN1523" s="168"/>
      <c r="KO1523" s="168"/>
      <c r="KP1523" s="168"/>
      <c r="KQ1523" s="168"/>
      <c r="KR1523" s="168"/>
      <c r="KS1523" s="168"/>
      <c r="KT1523" s="168"/>
      <c r="KU1523" s="168"/>
      <c r="KV1523" s="168"/>
      <c r="KW1523" s="168"/>
      <c r="KX1523" s="168"/>
      <c r="KY1523" s="168"/>
      <c r="KZ1523" s="168"/>
      <c r="LA1523" s="168"/>
      <c r="LB1523" s="168"/>
      <c r="LC1523" s="168"/>
      <c r="LD1523" s="168"/>
      <c r="LE1523" s="168"/>
      <c r="LF1523" s="168"/>
      <c r="LG1523" s="168"/>
      <c r="LH1523" s="168"/>
      <c r="LI1523" s="168"/>
      <c r="LJ1523" s="168"/>
      <c r="LK1523" s="168"/>
      <c r="LL1523" s="168"/>
      <c r="LM1523" s="168"/>
      <c r="LN1523" s="168"/>
      <c r="LO1523" s="168"/>
      <c r="LP1523" s="168"/>
      <c r="LQ1523" s="168"/>
      <c r="LR1523" s="168"/>
      <c r="LS1523" s="168"/>
      <c r="LT1523" s="168"/>
      <c r="LU1523" s="168"/>
      <c r="LV1523" s="168"/>
      <c r="LW1523" s="168"/>
      <c r="LX1523" s="168"/>
      <c r="LY1523" s="168"/>
      <c r="LZ1523" s="168"/>
      <c r="MA1523" s="168"/>
      <c r="MB1523" s="168"/>
      <c r="MC1523" s="168"/>
      <c r="MD1523" s="168"/>
      <c r="ME1523" s="168"/>
      <c r="MF1523" s="168"/>
      <c r="MG1523" s="168"/>
      <c r="MH1523" s="168"/>
      <c r="MI1523" s="168"/>
      <c r="MJ1523" s="168"/>
      <c r="MK1523" s="168"/>
      <c r="ML1523" s="168"/>
      <c r="MM1523" s="168"/>
      <c r="MN1523" s="168"/>
      <c r="MO1523" s="168"/>
      <c r="MP1523" s="168"/>
      <c r="MQ1523" s="168"/>
      <c r="MR1523" s="168"/>
      <c r="MS1523" s="168"/>
      <c r="MT1523" s="168"/>
      <c r="MU1523" s="168"/>
      <c r="MV1523" s="168"/>
      <c r="MW1523" s="168"/>
      <c r="MX1523" s="168"/>
      <c r="MY1523" s="168"/>
      <c r="MZ1523" s="168"/>
      <c r="NA1523" s="168"/>
      <c r="NB1523" s="168"/>
      <c r="NC1523" s="168"/>
      <c r="ND1523" s="168"/>
      <c r="NE1523" s="168"/>
      <c r="NF1523" s="168"/>
      <c r="NG1523" s="168"/>
      <c r="NH1523" s="168"/>
      <c r="NI1523" s="168"/>
      <c r="NJ1523" s="168"/>
      <c r="NK1523" s="168"/>
      <c r="NL1523" s="168"/>
      <c r="NM1523" s="168"/>
      <c r="NN1523" s="168"/>
      <c r="NO1523" s="168"/>
      <c r="NP1523" s="168"/>
      <c r="NQ1523" s="168"/>
      <c r="NR1523" s="168"/>
      <c r="NS1523" s="168"/>
      <c r="NT1523" s="168"/>
      <c r="NU1523" s="168"/>
      <c r="NV1523" s="168"/>
      <c r="NW1523" s="168"/>
      <c r="NX1523" s="168"/>
      <c r="NY1523" s="168"/>
      <c r="NZ1523" s="168"/>
      <c r="OA1523" s="168"/>
      <c r="OB1523" s="168"/>
      <c r="OC1523" s="168"/>
      <c r="OD1523" s="168"/>
      <c r="OE1523" s="168"/>
      <c r="OF1523" s="168"/>
      <c r="OG1523" s="168"/>
      <c r="OH1523" s="168"/>
      <c r="OI1523" s="168"/>
      <c r="OJ1523" s="168"/>
      <c r="OK1523" s="168"/>
      <c r="OL1523" s="168"/>
      <c r="OM1523" s="168"/>
      <c r="ON1523" s="168"/>
      <c r="OO1523" s="168"/>
      <c r="OP1523" s="168"/>
      <c r="OQ1523" s="168"/>
      <c r="OR1523" s="168"/>
      <c r="OS1523" s="168"/>
      <c r="OT1523" s="168"/>
      <c r="OU1523" s="168"/>
      <c r="OV1523" s="168"/>
      <c r="OW1523" s="168"/>
      <c r="OX1523" s="168"/>
      <c r="OY1523" s="168"/>
      <c r="OZ1523" s="168"/>
      <c r="PA1523" s="168"/>
      <c r="PB1523" s="168"/>
      <c r="PC1523" s="168"/>
      <c r="PD1523" s="168"/>
      <c r="PE1523" s="168"/>
      <c r="PF1523" s="168"/>
      <c r="PG1523" s="168"/>
      <c r="PH1523" s="168"/>
      <c r="PI1523" s="168"/>
      <c r="PJ1523" s="168"/>
      <c r="PK1523" s="168"/>
      <c r="PL1523" s="168"/>
      <c r="PM1523" s="168"/>
      <c r="PN1523" s="168"/>
      <c r="PO1523" s="168"/>
      <c r="PP1523" s="168"/>
      <c r="PQ1523" s="168"/>
      <c r="PR1523" s="168"/>
      <c r="PS1523" s="168"/>
      <c r="PT1523" s="168"/>
      <c r="PU1523" s="168"/>
      <c r="PV1523" s="168"/>
      <c r="PW1523" s="168"/>
      <c r="PX1523" s="168"/>
      <c r="PY1523" s="168"/>
      <c r="PZ1523" s="168"/>
      <c r="QA1523" s="168"/>
      <c r="QB1523" s="168"/>
      <c r="QC1523" s="168"/>
      <c r="QD1523" s="168"/>
      <c r="QE1523" s="168"/>
      <c r="QF1523" s="168"/>
      <c r="QG1523" s="168"/>
      <c r="QH1523" s="168"/>
      <c r="QI1523" s="168"/>
      <c r="QJ1523" s="168"/>
      <c r="QK1523" s="168"/>
      <c r="QL1523" s="168"/>
      <c r="QM1523" s="168"/>
      <c r="QN1523" s="168"/>
      <c r="QO1523" s="168"/>
      <c r="QP1523" s="168"/>
      <c r="QQ1523" s="168"/>
      <c r="QR1523" s="168"/>
      <c r="QS1523" s="168"/>
      <c r="QT1523" s="168"/>
      <c r="QU1523" s="168"/>
      <c r="QV1523" s="168"/>
      <c r="QW1523" s="168"/>
      <c r="QX1523" s="168"/>
      <c r="QY1523" s="168"/>
      <c r="QZ1523" s="168"/>
      <c r="RA1523" s="168"/>
      <c r="RB1523" s="168"/>
      <c r="RC1523" s="168"/>
      <c r="RD1523" s="168"/>
      <c r="RE1523" s="168"/>
      <c r="RF1523" s="168"/>
      <c r="RG1523" s="168"/>
      <c r="RH1523" s="168"/>
      <c r="RI1523" s="168"/>
      <c r="RJ1523" s="168"/>
      <c r="RK1523" s="168"/>
      <c r="RL1523" s="168"/>
      <c r="RM1523" s="168"/>
      <c r="RN1523" s="168"/>
      <c r="RO1523" s="168"/>
      <c r="RP1523" s="168"/>
      <c r="RQ1523" s="168"/>
      <c r="RR1523" s="168"/>
      <c r="RS1523" s="168"/>
      <c r="RT1523" s="168"/>
      <c r="RU1523" s="168"/>
      <c r="RV1523" s="168"/>
      <c r="RW1523" s="168"/>
      <c r="RX1523" s="168"/>
      <c r="RY1523" s="168"/>
      <c r="RZ1523" s="168"/>
      <c r="SA1523" s="168"/>
      <c r="SB1523" s="168"/>
      <c r="SC1523" s="168"/>
      <c r="SD1523" s="168"/>
      <c r="SE1523" s="168"/>
      <c r="SF1523" s="168"/>
      <c r="SG1523" s="168"/>
      <c r="SH1523" s="168"/>
      <c r="SI1523" s="168"/>
      <c r="SJ1523" s="168"/>
      <c r="SK1523" s="168"/>
      <c r="SL1523" s="168"/>
      <c r="SM1523" s="168"/>
      <c r="SN1523" s="168"/>
      <c r="SO1523" s="168"/>
      <c r="SP1523" s="168"/>
      <c r="SQ1523" s="168"/>
      <c r="SR1523" s="168"/>
      <c r="SS1523" s="168"/>
      <c r="ST1523" s="168"/>
      <c r="SU1523" s="168"/>
      <c r="SV1523" s="168"/>
      <c r="SW1523" s="168"/>
      <c r="SX1523" s="168"/>
      <c r="SY1523" s="168"/>
      <c r="SZ1523" s="168"/>
      <c r="TA1523" s="168"/>
      <c r="TB1523" s="168"/>
      <c r="TC1523" s="168"/>
      <c r="TD1523" s="168"/>
      <c r="TE1523" s="168"/>
      <c r="TF1523" s="168"/>
      <c r="TG1523" s="168"/>
      <c r="TH1523" s="168"/>
      <c r="TI1523" s="168"/>
      <c r="TJ1523" s="168"/>
      <c r="TK1523" s="168"/>
      <c r="TL1523" s="168"/>
      <c r="TM1523" s="168"/>
      <c r="TN1523" s="168"/>
      <c r="TO1523" s="168"/>
      <c r="TP1523" s="168"/>
      <c r="TQ1523" s="168"/>
      <c r="TR1523" s="168"/>
      <c r="TS1523" s="168"/>
      <c r="TT1523" s="168"/>
      <c r="TU1523" s="168"/>
      <c r="TV1523" s="168"/>
      <c r="TW1523" s="168"/>
      <c r="TX1523" s="168"/>
      <c r="TY1523" s="168"/>
      <c r="TZ1523" s="168"/>
      <c r="UA1523" s="168"/>
      <c r="UB1523" s="168"/>
      <c r="UC1523" s="168"/>
      <c r="UD1523" s="168"/>
      <c r="UE1523" s="168"/>
      <c r="UF1523" s="168"/>
      <c r="UG1523" s="168"/>
      <c r="UH1523" s="168"/>
      <c r="UI1523" s="168"/>
      <c r="UJ1523" s="168"/>
      <c r="UK1523" s="168"/>
      <c r="UL1523" s="168"/>
      <c r="UM1523" s="168"/>
      <c r="UN1523" s="168"/>
      <c r="UO1523" s="168"/>
      <c r="UP1523" s="168"/>
      <c r="UQ1523" s="168"/>
      <c r="UR1523" s="168"/>
      <c r="US1523" s="168"/>
      <c r="UT1523" s="168"/>
      <c r="UU1523" s="168"/>
      <c r="UV1523" s="168"/>
      <c r="UW1523" s="168"/>
      <c r="UX1523" s="168"/>
      <c r="UY1523" s="168"/>
      <c r="UZ1523" s="168"/>
      <c r="VA1523" s="168"/>
      <c r="VB1523" s="168"/>
      <c r="VC1523" s="168"/>
      <c r="VD1523" s="168"/>
      <c r="VE1523" s="168"/>
      <c r="VF1523" s="168"/>
      <c r="VG1523" s="168"/>
      <c r="VH1523" s="168"/>
      <c r="VI1523" s="168"/>
      <c r="VJ1523" s="168"/>
      <c r="VK1523" s="168"/>
      <c r="VL1523" s="168"/>
      <c r="VM1523" s="168"/>
      <c r="VN1523" s="168"/>
      <c r="VO1523" s="168"/>
      <c r="VP1523" s="168"/>
      <c r="VQ1523" s="168"/>
      <c r="VR1523" s="168"/>
      <c r="VS1523" s="168"/>
      <c r="VT1523" s="168"/>
      <c r="VU1523" s="168"/>
      <c r="VV1523" s="168"/>
      <c r="VW1523" s="168"/>
      <c r="VX1523" s="168"/>
      <c r="VY1523" s="168"/>
      <c r="VZ1523" s="168"/>
      <c r="WA1523" s="168"/>
      <c r="WB1523" s="168"/>
      <c r="WC1523" s="168"/>
      <c r="WD1523" s="168"/>
      <c r="WE1523" s="168"/>
      <c r="WF1523" s="168"/>
      <c r="WG1523" s="168"/>
      <c r="WH1523" s="168"/>
      <c r="WI1523" s="168"/>
      <c r="WJ1523" s="168"/>
      <c r="WK1523" s="168"/>
      <c r="WL1523" s="168"/>
      <c r="WM1523" s="168"/>
      <c r="WN1523" s="168"/>
      <c r="WO1523" s="168"/>
      <c r="WP1523" s="168"/>
      <c r="WQ1523" s="168"/>
      <c r="WR1523" s="168"/>
      <c r="WS1523" s="168"/>
      <c r="WT1523" s="168"/>
      <c r="WU1523" s="168"/>
      <c r="WV1523" s="168"/>
      <c r="WW1523" s="168"/>
      <c r="WX1523" s="168"/>
      <c r="WY1523" s="168"/>
      <c r="WZ1523" s="168"/>
      <c r="XA1523" s="168"/>
      <c r="XB1523" s="168"/>
      <c r="XC1523" s="168"/>
      <c r="XD1523" s="168"/>
      <c r="XE1523" s="168"/>
      <c r="XF1523" s="168"/>
      <c r="XG1523" s="168"/>
      <c r="XH1523" s="168"/>
      <c r="XI1523" s="168"/>
      <c r="XJ1523" s="168"/>
      <c r="XK1523" s="168"/>
      <c r="XL1523" s="168"/>
      <c r="XM1523" s="168"/>
      <c r="XN1523" s="168"/>
      <c r="XO1523" s="168"/>
      <c r="XP1523" s="168"/>
      <c r="XQ1523" s="168"/>
      <c r="XR1523" s="168"/>
      <c r="XS1523" s="168"/>
      <c r="XT1523" s="168"/>
      <c r="XU1523" s="168"/>
      <c r="XV1523" s="168"/>
      <c r="XW1523" s="168"/>
      <c r="XX1523" s="168"/>
      <c r="XY1523" s="168"/>
      <c r="XZ1523" s="168"/>
      <c r="YA1523" s="168"/>
      <c r="YB1523" s="168"/>
      <c r="YC1523" s="168"/>
      <c r="YD1523" s="168"/>
      <c r="YE1523" s="168"/>
      <c r="YF1523" s="168"/>
      <c r="YG1523" s="168"/>
      <c r="YH1523" s="168"/>
      <c r="YI1523" s="168"/>
      <c r="YJ1523" s="168"/>
      <c r="YK1523" s="168"/>
      <c r="YL1523" s="168"/>
      <c r="YM1523" s="168"/>
      <c r="YN1523" s="168"/>
      <c r="YO1523" s="168"/>
      <c r="YP1523" s="168"/>
      <c r="YQ1523" s="168"/>
      <c r="YR1523" s="168"/>
      <c r="YS1523" s="168"/>
      <c r="YT1523" s="168"/>
      <c r="YU1523" s="168"/>
      <c r="YV1523" s="168"/>
      <c r="YW1523" s="168"/>
      <c r="YX1523" s="168"/>
      <c r="YY1523" s="168"/>
      <c r="YZ1523" s="168"/>
      <c r="ZA1523" s="168"/>
      <c r="ZB1523" s="168"/>
      <c r="ZC1523" s="168"/>
      <c r="ZD1523" s="168"/>
      <c r="ZE1523" s="168"/>
      <c r="ZF1523" s="168"/>
      <c r="ZG1523" s="168"/>
      <c r="ZH1523" s="168"/>
      <c r="ZI1523" s="168"/>
      <c r="ZJ1523" s="168"/>
      <c r="ZK1523" s="168"/>
      <c r="ZL1523" s="168"/>
      <c r="ZM1523" s="168"/>
      <c r="ZN1523" s="168"/>
      <c r="ZO1523" s="168"/>
      <c r="ZP1523" s="168"/>
      <c r="ZQ1523" s="168"/>
      <c r="ZR1523" s="168"/>
      <c r="ZS1523" s="168"/>
      <c r="ZT1523" s="168"/>
      <c r="ZU1523" s="168"/>
      <c r="ZV1523" s="168"/>
      <c r="ZW1523" s="168"/>
      <c r="ZX1523" s="168"/>
      <c r="ZY1523" s="168"/>
      <c r="ZZ1523" s="168"/>
      <c r="AAA1523" s="168"/>
      <c r="AAB1523" s="168"/>
      <c r="AAC1523" s="168"/>
      <c r="AAD1523" s="168"/>
      <c r="AAE1523" s="168"/>
      <c r="AAF1523" s="168"/>
      <c r="AAG1523" s="168"/>
      <c r="AAH1523" s="168"/>
      <c r="AAI1523" s="168"/>
      <c r="AAJ1523" s="168"/>
      <c r="AAK1523" s="168"/>
      <c r="AAL1523" s="168"/>
      <c r="AAM1523" s="168"/>
      <c r="AAN1523" s="168"/>
      <c r="AAO1523" s="168"/>
      <c r="AAP1523" s="168"/>
      <c r="AAQ1523" s="168"/>
      <c r="AAR1523" s="168"/>
      <c r="AAS1523" s="168"/>
      <c r="AAT1523" s="168"/>
      <c r="AAU1523" s="168"/>
      <c r="AAV1523" s="168"/>
      <c r="AAW1523" s="168"/>
      <c r="AAX1523" s="168"/>
      <c r="AAY1523" s="168"/>
      <c r="AAZ1523" s="168"/>
      <c r="ABA1523" s="168"/>
      <c r="ABB1523" s="168"/>
      <c r="ABC1523" s="168"/>
      <c r="ABD1523" s="168"/>
      <c r="ABE1523" s="168"/>
      <c r="ABF1523" s="168"/>
      <c r="ABG1523" s="168"/>
      <c r="ABH1523" s="168"/>
      <c r="ABI1523" s="168"/>
      <c r="ABJ1523" s="168"/>
      <c r="ABK1523" s="168"/>
      <c r="ABL1523" s="168"/>
      <c r="ABM1523" s="168"/>
      <c r="ABN1523" s="168"/>
      <c r="ABO1523" s="168"/>
      <c r="ABP1523" s="168"/>
      <c r="ABQ1523" s="168"/>
      <c r="ABR1523" s="168"/>
      <c r="ABS1523" s="168"/>
      <c r="ABT1523" s="168"/>
      <c r="ABU1523" s="168"/>
      <c r="ABV1523" s="168"/>
      <c r="ABW1523" s="168"/>
      <c r="ABX1523" s="168"/>
      <c r="ABY1523" s="168"/>
      <c r="ABZ1523" s="168"/>
      <c r="ACA1523" s="168"/>
      <c r="ACB1523" s="168"/>
      <c r="ACC1523" s="168"/>
      <c r="ACD1523" s="168"/>
      <c r="ACE1523" s="168"/>
      <c r="ACF1523" s="168"/>
      <c r="ACG1523" s="168"/>
      <c r="ACH1523" s="168"/>
      <c r="ACI1523" s="168"/>
      <c r="ACJ1523" s="168"/>
      <c r="ACK1523" s="168"/>
      <c r="ACL1523" s="168"/>
      <c r="ACM1523" s="168"/>
      <c r="ACN1523" s="168"/>
      <c r="ACO1523" s="168"/>
      <c r="ACP1523" s="168"/>
      <c r="ACQ1523" s="168"/>
      <c r="ACR1523" s="168"/>
      <c r="ACS1523" s="168"/>
      <c r="ACT1523" s="168"/>
      <c r="ACU1523" s="168"/>
      <c r="ACV1523" s="168"/>
      <c r="ACW1523" s="168"/>
      <c r="ACX1523" s="168"/>
      <c r="ACY1523" s="168"/>
      <c r="ACZ1523" s="168"/>
      <c r="ADA1523" s="168"/>
      <c r="ADB1523" s="168"/>
      <c r="ADC1523" s="168"/>
      <c r="ADD1523" s="168"/>
      <c r="ADE1523" s="168"/>
      <c r="ADF1523" s="168"/>
      <c r="ADG1523" s="168"/>
      <c r="ADH1523" s="168"/>
      <c r="ADI1523" s="168"/>
      <c r="ADJ1523" s="168"/>
      <c r="ADK1523" s="168"/>
      <c r="ADL1523" s="168"/>
      <c r="ADM1523" s="168"/>
      <c r="ADN1523" s="168"/>
      <c r="ADO1523" s="168"/>
      <c r="ADP1523" s="168"/>
      <c r="ADQ1523" s="168"/>
      <c r="ADR1523" s="168"/>
      <c r="ADS1523" s="168"/>
      <c r="ADT1523" s="168"/>
      <c r="ADU1523" s="168"/>
      <c r="ADV1523" s="168"/>
      <c r="ADW1523" s="168"/>
      <c r="ADX1523" s="168"/>
      <c r="ADY1523" s="168"/>
      <c r="ADZ1523" s="168"/>
      <c r="AEA1523" s="168"/>
      <c r="AEB1523" s="168"/>
      <c r="AEC1523" s="168"/>
      <c r="AED1523" s="168"/>
      <c r="AEE1523" s="168"/>
      <c r="AEF1523" s="168"/>
      <c r="AEG1523" s="168"/>
      <c r="AEH1523" s="168"/>
      <c r="AEI1523" s="168"/>
      <c r="AEJ1523" s="168"/>
      <c r="AEK1523" s="168"/>
      <c r="AEL1523" s="168"/>
      <c r="AEM1523" s="168"/>
      <c r="AEN1523" s="168"/>
      <c r="AEO1523" s="168"/>
      <c r="AEP1523" s="168"/>
      <c r="AEQ1523" s="168"/>
      <c r="AER1523" s="168"/>
      <c r="AES1523" s="168"/>
      <c r="AET1523" s="168"/>
      <c r="AEU1523" s="168"/>
      <c r="AEV1523" s="168"/>
      <c r="AEW1523" s="168"/>
      <c r="AEX1523" s="168"/>
      <c r="AEY1523" s="168"/>
      <c r="AEZ1523" s="168"/>
      <c r="AFA1523" s="168"/>
      <c r="AFB1523" s="168"/>
      <c r="AFC1523" s="168"/>
      <c r="AFD1523" s="168"/>
      <c r="AFE1523" s="168"/>
      <c r="AFF1523" s="168"/>
      <c r="AFG1523" s="168"/>
      <c r="AFH1523" s="168"/>
      <c r="AFI1523" s="168"/>
      <c r="AFJ1523" s="168"/>
      <c r="AFK1523" s="168"/>
      <c r="AFL1523" s="168"/>
      <c r="AFM1523" s="168"/>
      <c r="AFN1523" s="168"/>
      <c r="AFO1523" s="168"/>
      <c r="AFP1523" s="168"/>
      <c r="AFQ1523" s="168"/>
      <c r="AFR1523" s="168"/>
      <c r="AFS1523" s="168"/>
      <c r="AFT1523" s="168"/>
      <c r="AFU1523" s="168"/>
      <c r="AFV1523" s="168"/>
      <c r="AFW1523" s="168"/>
      <c r="AFX1523" s="168"/>
      <c r="AFY1523" s="168"/>
      <c r="AFZ1523" s="168"/>
      <c r="AGA1523" s="168"/>
      <c r="AGB1523" s="168"/>
      <c r="AGC1523" s="168"/>
      <c r="AGD1523" s="168"/>
      <c r="AGE1523" s="168"/>
      <c r="AGF1523" s="168"/>
      <c r="AGG1523" s="168"/>
      <c r="AGH1523" s="168"/>
      <c r="AGI1523" s="168"/>
      <c r="AGJ1523" s="168"/>
      <c r="AGK1523" s="168"/>
      <c r="AGL1523" s="168"/>
      <c r="AGM1523" s="168"/>
      <c r="AGN1523" s="168"/>
      <c r="AGO1523" s="168"/>
      <c r="AGP1523" s="168"/>
      <c r="AGQ1523" s="168"/>
      <c r="AGR1523" s="168"/>
      <c r="AGS1523" s="168"/>
      <c r="AGT1523" s="168"/>
      <c r="AGU1523" s="168"/>
      <c r="AGV1523" s="168"/>
      <c r="AGW1523" s="168"/>
      <c r="AGX1523" s="168"/>
      <c r="AGY1523" s="168"/>
      <c r="AGZ1523" s="168"/>
      <c r="AHA1523" s="168"/>
      <c r="AHB1523" s="168"/>
      <c r="AHC1523" s="168"/>
      <c r="AHD1523" s="168"/>
      <c r="AHE1523" s="168"/>
      <c r="AHF1523" s="168"/>
      <c r="AHG1523" s="168"/>
      <c r="AHH1523" s="168"/>
      <c r="AHI1523" s="168"/>
      <c r="AHJ1523" s="168"/>
      <c r="AHK1523" s="168"/>
      <c r="AHL1523" s="168"/>
      <c r="AHM1523" s="168"/>
      <c r="AHN1523" s="168"/>
      <c r="AHO1523" s="168"/>
      <c r="AHP1523" s="168"/>
      <c r="AHQ1523" s="168"/>
      <c r="AHR1523" s="168"/>
      <c r="AHS1523" s="168"/>
      <c r="AHT1523" s="168"/>
      <c r="AHU1523" s="168"/>
      <c r="AHV1523" s="168"/>
      <c r="AHW1523" s="168"/>
      <c r="AHX1523" s="168"/>
      <c r="AHY1523" s="168"/>
      <c r="AHZ1523" s="168"/>
      <c r="AIA1523" s="168"/>
      <c r="AIB1523" s="168"/>
      <c r="AIC1523" s="168"/>
      <c r="AID1523" s="168"/>
      <c r="AIE1523" s="168"/>
      <c r="AIF1523" s="168"/>
      <c r="AIG1523" s="168"/>
      <c r="AIH1523" s="168"/>
      <c r="AII1523" s="168"/>
      <c r="AIJ1523" s="168"/>
      <c r="AIK1523" s="168"/>
      <c r="AIL1523" s="168"/>
      <c r="AIM1523" s="168"/>
      <c r="AIN1523" s="168"/>
      <c r="AIO1523" s="168"/>
      <c r="AIP1523" s="168"/>
      <c r="AIQ1523" s="168"/>
      <c r="AIR1523" s="168"/>
      <c r="AIS1523" s="168"/>
      <c r="AIT1523" s="168"/>
      <c r="AIU1523" s="168"/>
      <c r="AIV1523" s="168"/>
      <c r="AIW1523" s="168"/>
      <c r="AIX1523" s="168"/>
      <c r="AIY1523" s="168"/>
      <c r="AIZ1523" s="168"/>
      <c r="AJA1523" s="168"/>
      <c r="AJB1523" s="168"/>
      <c r="AJC1523" s="168"/>
      <c r="AJD1523" s="168"/>
      <c r="AJE1523" s="168"/>
      <c r="AJF1523" s="168"/>
      <c r="AJG1523" s="168"/>
      <c r="AJH1523" s="168"/>
      <c r="AJI1523" s="168"/>
      <c r="AJJ1523" s="168"/>
      <c r="AJK1523" s="168"/>
    </row>
    <row r="1524" spans="1:947" s="33" customFormat="1" ht="12" x14ac:dyDescent="0.2">
      <c r="A1524" s="193" t="s">
        <v>3481</v>
      </c>
      <c r="B1524" s="289" t="s">
        <v>61</v>
      </c>
      <c r="C1524" s="186" t="s">
        <v>3832</v>
      </c>
      <c r="D1524" s="191" t="s">
        <v>2718</v>
      </c>
      <c r="E1524" s="191" t="s">
        <v>3834</v>
      </c>
      <c r="F1524" s="186">
        <v>755</v>
      </c>
      <c r="G1524" s="290">
        <v>42921</v>
      </c>
      <c r="H1524" s="191" t="s">
        <v>3835</v>
      </c>
      <c r="I1524" s="191" t="s">
        <v>3770</v>
      </c>
      <c r="J1524" s="191" t="s">
        <v>15</v>
      </c>
      <c r="K1524" s="187"/>
      <c r="L1524" s="189">
        <v>5167.8</v>
      </c>
      <c r="M1524" s="168"/>
      <c r="N1524" s="168"/>
      <c r="O1524" s="168"/>
      <c r="P1524" s="168"/>
      <c r="Q1524" s="168"/>
      <c r="R1524" s="168"/>
      <c r="S1524" s="168"/>
      <c r="T1524" s="168"/>
      <c r="U1524" s="168"/>
      <c r="V1524" s="168"/>
      <c r="W1524" s="168"/>
      <c r="X1524" s="168"/>
      <c r="Y1524" s="168"/>
      <c r="Z1524" s="168"/>
      <c r="AA1524" s="168"/>
      <c r="AB1524" s="168"/>
      <c r="AC1524" s="168"/>
      <c r="AD1524" s="168"/>
      <c r="AE1524" s="168"/>
      <c r="AF1524" s="168"/>
      <c r="AG1524" s="168"/>
      <c r="AH1524" s="168"/>
      <c r="AI1524" s="168"/>
      <c r="AJ1524" s="168"/>
      <c r="AK1524" s="168"/>
      <c r="AL1524" s="168"/>
      <c r="AM1524" s="168"/>
      <c r="AN1524" s="168"/>
      <c r="AO1524" s="168"/>
      <c r="AP1524" s="168"/>
      <c r="AQ1524" s="168"/>
      <c r="AR1524" s="168"/>
      <c r="AS1524" s="168"/>
      <c r="AT1524" s="168"/>
      <c r="AU1524" s="168"/>
      <c r="AV1524" s="168"/>
      <c r="AW1524" s="168"/>
      <c r="AX1524" s="168"/>
      <c r="AY1524" s="168"/>
      <c r="AZ1524" s="168"/>
      <c r="BA1524" s="168"/>
      <c r="BB1524" s="168"/>
      <c r="BC1524" s="168"/>
      <c r="BD1524" s="168"/>
      <c r="BE1524" s="168"/>
      <c r="BF1524" s="168"/>
      <c r="BG1524" s="168"/>
      <c r="BH1524" s="168"/>
      <c r="BI1524" s="168"/>
      <c r="BJ1524" s="168"/>
      <c r="BK1524" s="168"/>
      <c r="BL1524" s="168"/>
      <c r="BM1524" s="168"/>
      <c r="BN1524" s="168"/>
      <c r="BO1524" s="168"/>
      <c r="BP1524" s="168"/>
      <c r="BQ1524" s="168"/>
      <c r="BR1524" s="168"/>
      <c r="BS1524" s="168"/>
      <c r="BT1524" s="168"/>
      <c r="BU1524" s="168"/>
      <c r="BV1524" s="168"/>
      <c r="BW1524" s="168"/>
      <c r="BX1524" s="168"/>
      <c r="BY1524" s="168"/>
      <c r="BZ1524" s="168"/>
      <c r="CA1524" s="168"/>
      <c r="CB1524" s="168"/>
      <c r="CC1524" s="168"/>
      <c r="CD1524" s="168"/>
      <c r="CE1524" s="168"/>
      <c r="CF1524" s="168"/>
      <c r="CG1524" s="168"/>
      <c r="CH1524" s="168"/>
      <c r="CI1524" s="168"/>
      <c r="CJ1524" s="168"/>
      <c r="CK1524" s="168"/>
      <c r="CL1524" s="168"/>
      <c r="CM1524" s="168"/>
      <c r="CN1524" s="168"/>
      <c r="CO1524" s="168"/>
      <c r="CP1524" s="168"/>
      <c r="CQ1524" s="168"/>
      <c r="CR1524" s="168"/>
      <c r="CS1524" s="168"/>
      <c r="CT1524" s="168"/>
      <c r="CU1524" s="168"/>
      <c r="CV1524" s="168"/>
      <c r="CW1524" s="168"/>
      <c r="CX1524" s="168"/>
      <c r="CY1524" s="168"/>
      <c r="CZ1524" s="168"/>
      <c r="DA1524" s="168"/>
      <c r="DB1524" s="168"/>
      <c r="DC1524" s="168"/>
      <c r="DD1524" s="168"/>
      <c r="DE1524" s="168"/>
      <c r="DF1524" s="168"/>
      <c r="DG1524" s="168"/>
      <c r="DH1524" s="168"/>
      <c r="DI1524" s="168"/>
      <c r="DJ1524" s="168"/>
      <c r="DK1524" s="168"/>
      <c r="DL1524" s="168"/>
      <c r="DM1524" s="168"/>
      <c r="DN1524" s="168"/>
      <c r="DO1524" s="168"/>
      <c r="DP1524" s="168"/>
      <c r="DQ1524" s="168"/>
      <c r="DR1524" s="168"/>
      <c r="DS1524" s="168"/>
      <c r="DT1524" s="168"/>
      <c r="DU1524" s="168"/>
      <c r="DV1524" s="168"/>
      <c r="DW1524" s="168"/>
      <c r="DX1524" s="168"/>
      <c r="DY1524" s="168"/>
      <c r="DZ1524" s="168"/>
      <c r="EA1524" s="168"/>
      <c r="EB1524" s="168"/>
      <c r="EC1524" s="168"/>
      <c r="ED1524" s="168"/>
      <c r="EE1524" s="168"/>
      <c r="EF1524" s="168"/>
      <c r="EG1524" s="168"/>
      <c r="EH1524" s="168"/>
      <c r="EI1524" s="168"/>
      <c r="EJ1524" s="168"/>
      <c r="EK1524" s="168"/>
      <c r="EL1524" s="168"/>
      <c r="EM1524" s="168"/>
      <c r="EN1524" s="168"/>
      <c r="EO1524" s="168"/>
      <c r="EP1524" s="168"/>
      <c r="EQ1524" s="168"/>
      <c r="ER1524" s="168"/>
      <c r="ES1524" s="168"/>
      <c r="ET1524" s="168"/>
      <c r="EU1524" s="168"/>
      <c r="EV1524" s="168"/>
      <c r="EW1524" s="168"/>
      <c r="EX1524" s="168"/>
      <c r="EY1524" s="168"/>
      <c r="EZ1524" s="168"/>
      <c r="FA1524" s="168"/>
      <c r="FB1524" s="168"/>
      <c r="FC1524" s="168"/>
      <c r="FD1524" s="168"/>
      <c r="FE1524" s="168"/>
      <c r="FF1524" s="168"/>
      <c r="FG1524" s="168"/>
      <c r="FH1524" s="168"/>
      <c r="FI1524" s="168"/>
      <c r="FJ1524" s="168"/>
      <c r="FK1524" s="168"/>
      <c r="FL1524" s="168"/>
      <c r="FM1524" s="168"/>
      <c r="FN1524" s="168"/>
      <c r="FO1524" s="168"/>
      <c r="FP1524" s="168"/>
      <c r="FQ1524" s="168"/>
      <c r="FR1524" s="168"/>
      <c r="FS1524" s="168"/>
      <c r="FT1524" s="168"/>
      <c r="FU1524" s="168"/>
      <c r="FV1524" s="168"/>
      <c r="FW1524" s="168"/>
      <c r="FX1524" s="168"/>
      <c r="FY1524" s="168"/>
      <c r="FZ1524" s="168"/>
      <c r="GA1524" s="168"/>
      <c r="GB1524" s="168"/>
      <c r="GC1524" s="168"/>
      <c r="GD1524" s="168"/>
      <c r="GE1524" s="168"/>
      <c r="GF1524" s="168"/>
      <c r="GG1524" s="168"/>
      <c r="GH1524" s="168"/>
      <c r="GI1524" s="168"/>
      <c r="GJ1524" s="168"/>
      <c r="GK1524" s="168"/>
      <c r="GL1524" s="168"/>
      <c r="GM1524" s="168"/>
      <c r="GN1524" s="168"/>
      <c r="GO1524" s="168"/>
      <c r="GP1524" s="168"/>
      <c r="GQ1524" s="168"/>
      <c r="GR1524" s="168"/>
      <c r="GS1524" s="168"/>
      <c r="GT1524" s="168"/>
      <c r="GU1524" s="168"/>
      <c r="GV1524" s="168"/>
      <c r="GW1524" s="168"/>
      <c r="GX1524" s="168"/>
      <c r="GY1524" s="168"/>
      <c r="GZ1524" s="168"/>
      <c r="HA1524" s="168"/>
      <c r="HB1524" s="168"/>
      <c r="HC1524" s="168"/>
      <c r="HD1524" s="168"/>
      <c r="HE1524" s="168"/>
      <c r="HF1524" s="168"/>
      <c r="HG1524" s="168"/>
      <c r="HH1524" s="168"/>
      <c r="HI1524" s="168"/>
      <c r="HJ1524" s="168"/>
      <c r="HK1524" s="168"/>
      <c r="HL1524" s="168"/>
      <c r="HM1524" s="168"/>
      <c r="HN1524" s="168"/>
      <c r="HO1524" s="168"/>
      <c r="HP1524" s="168"/>
      <c r="HQ1524" s="168"/>
      <c r="HR1524" s="168"/>
      <c r="HS1524" s="168"/>
      <c r="HT1524" s="168"/>
      <c r="HU1524" s="168"/>
      <c r="HV1524" s="168"/>
      <c r="HW1524" s="168"/>
      <c r="HX1524" s="168"/>
      <c r="HY1524" s="168"/>
      <c r="HZ1524" s="168"/>
      <c r="IA1524" s="168"/>
      <c r="IB1524" s="168"/>
      <c r="IC1524" s="168"/>
      <c r="ID1524" s="168"/>
      <c r="IE1524" s="168"/>
      <c r="IF1524" s="168"/>
      <c r="IG1524" s="168"/>
      <c r="IH1524" s="168"/>
      <c r="II1524" s="168"/>
      <c r="IJ1524" s="168"/>
      <c r="IK1524" s="168"/>
      <c r="IL1524" s="168"/>
      <c r="IM1524" s="168"/>
      <c r="IN1524" s="168"/>
      <c r="IO1524" s="168"/>
      <c r="IP1524" s="168"/>
      <c r="IQ1524" s="168"/>
      <c r="IR1524" s="168"/>
      <c r="IS1524" s="168"/>
      <c r="IT1524" s="168"/>
      <c r="IU1524" s="168"/>
      <c r="IV1524" s="168"/>
      <c r="IW1524" s="168"/>
      <c r="IX1524" s="168"/>
      <c r="IY1524" s="168"/>
      <c r="IZ1524" s="168"/>
      <c r="JA1524" s="168"/>
      <c r="JB1524" s="168"/>
      <c r="JC1524" s="168"/>
      <c r="JD1524" s="168"/>
      <c r="JE1524" s="168"/>
      <c r="JF1524" s="168"/>
      <c r="JG1524" s="168"/>
      <c r="JH1524" s="168"/>
      <c r="JI1524" s="168"/>
      <c r="JJ1524" s="168"/>
      <c r="JK1524" s="168"/>
      <c r="JL1524" s="168"/>
      <c r="JM1524" s="168"/>
      <c r="JN1524" s="168"/>
      <c r="JO1524" s="168"/>
      <c r="JP1524" s="168"/>
      <c r="JQ1524" s="168"/>
      <c r="JR1524" s="168"/>
      <c r="JS1524" s="168"/>
      <c r="JT1524" s="168"/>
      <c r="JU1524" s="168"/>
      <c r="JV1524" s="168"/>
      <c r="JW1524" s="168"/>
      <c r="JX1524" s="168"/>
      <c r="JY1524" s="168"/>
      <c r="JZ1524" s="168"/>
      <c r="KA1524" s="168"/>
      <c r="KB1524" s="168"/>
      <c r="KC1524" s="168"/>
      <c r="KD1524" s="168"/>
      <c r="KE1524" s="168"/>
      <c r="KF1524" s="168"/>
      <c r="KG1524" s="168"/>
      <c r="KH1524" s="168"/>
      <c r="KI1524" s="168"/>
      <c r="KJ1524" s="168"/>
      <c r="KK1524" s="168"/>
      <c r="KL1524" s="168"/>
      <c r="KM1524" s="168"/>
      <c r="KN1524" s="168"/>
      <c r="KO1524" s="168"/>
      <c r="KP1524" s="168"/>
      <c r="KQ1524" s="168"/>
      <c r="KR1524" s="168"/>
      <c r="KS1524" s="168"/>
      <c r="KT1524" s="168"/>
      <c r="KU1524" s="168"/>
      <c r="KV1524" s="168"/>
      <c r="KW1524" s="168"/>
      <c r="KX1524" s="168"/>
      <c r="KY1524" s="168"/>
      <c r="KZ1524" s="168"/>
      <c r="LA1524" s="168"/>
      <c r="LB1524" s="168"/>
      <c r="LC1524" s="168"/>
      <c r="LD1524" s="168"/>
      <c r="LE1524" s="168"/>
      <c r="LF1524" s="168"/>
      <c r="LG1524" s="168"/>
      <c r="LH1524" s="168"/>
      <c r="LI1524" s="168"/>
      <c r="LJ1524" s="168"/>
      <c r="LK1524" s="168"/>
      <c r="LL1524" s="168"/>
      <c r="LM1524" s="168"/>
      <c r="LN1524" s="168"/>
      <c r="LO1524" s="168"/>
      <c r="LP1524" s="168"/>
      <c r="LQ1524" s="168"/>
      <c r="LR1524" s="168"/>
      <c r="LS1524" s="168"/>
      <c r="LT1524" s="168"/>
      <c r="LU1524" s="168"/>
      <c r="LV1524" s="168"/>
      <c r="LW1524" s="168"/>
      <c r="LX1524" s="168"/>
      <c r="LY1524" s="168"/>
      <c r="LZ1524" s="168"/>
      <c r="MA1524" s="168"/>
      <c r="MB1524" s="168"/>
      <c r="MC1524" s="168"/>
      <c r="MD1524" s="168"/>
      <c r="ME1524" s="168"/>
      <c r="MF1524" s="168"/>
      <c r="MG1524" s="168"/>
      <c r="MH1524" s="168"/>
      <c r="MI1524" s="168"/>
      <c r="MJ1524" s="168"/>
      <c r="MK1524" s="168"/>
      <c r="ML1524" s="168"/>
      <c r="MM1524" s="168"/>
      <c r="MN1524" s="168"/>
      <c r="MO1524" s="168"/>
      <c r="MP1524" s="168"/>
      <c r="MQ1524" s="168"/>
      <c r="MR1524" s="168"/>
      <c r="MS1524" s="168"/>
      <c r="MT1524" s="168"/>
      <c r="MU1524" s="168"/>
      <c r="MV1524" s="168"/>
      <c r="MW1524" s="168"/>
      <c r="MX1524" s="168"/>
      <c r="MY1524" s="168"/>
      <c r="MZ1524" s="168"/>
      <c r="NA1524" s="168"/>
      <c r="NB1524" s="168"/>
      <c r="NC1524" s="168"/>
      <c r="ND1524" s="168"/>
      <c r="NE1524" s="168"/>
      <c r="NF1524" s="168"/>
      <c r="NG1524" s="168"/>
      <c r="NH1524" s="168"/>
      <c r="NI1524" s="168"/>
      <c r="NJ1524" s="168"/>
      <c r="NK1524" s="168"/>
      <c r="NL1524" s="168"/>
      <c r="NM1524" s="168"/>
      <c r="NN1524" s="168"/>
      <c r="NO1524" s="168"/>
      <c r="NP1524" s="168"/>
      <c r="NQ1524" s="168"/>
      <c r="NR1524" s="168"/>
      <c r="NS1524" s="168"/>
      <c r="NT1524" s="168"/>
      <c r="NU1524" s="168"/>
      <c r="NV1524" s="168"/>
      <c r="NW1524" s="168"/>
      <c r="NX1524" s="168"/>
      <c r="NY1524" s="168"/>
      <c r="NZ1524" s="168"/>
      <c r="OA1524" s="168"/>
      <c r="OB1524" s="168"/>
      <c r="OC1524" s="168"/>
      <c r="OD1524" s="168"/>
      <c r="OE1524" s="168"/>
      <c r="OF1524" s="168"/>
      <c r="OG1524" s="168"/>
      <c r="OH1524" s="168"/>
      <c r="OI1524" s="168"/>
      <c r="OJ1524" s="168"/>
      <c r="OK1524" s="168"/>
      <c r="OL1524" s="168"/>
      <c r="OM1524" s="168"/>
      <c r="ON1524" s="168"/>
      <c r="OO1524" s="168"/>
      <c r="OP1524" s="168"/>
      <c r="OQ1524" s="168"/>
      <c r="OR1524" s="168"/>
      <c r="OS1524" s="168"/>
      <c r="OT1524" s="168"/>
      <c r="OU1524" s="168"/>
      <c r="OV1524" s="168"/>
      <c r="OW1524" s="168"/>
      <c r="OX1524" s="168"/>
      <c r="OY1524" s="168"/>
      <c r="OZ1524" s="168"/>
      <c r="PA1524" s="168"/>
      <c r="PB1524" s="168"/>
      <c r="PC1524" s="168"/>
      <c r="PD1524" s="168"/>
      <c r="PE1524" s="168"/>
      <c r="PF1524" s="168"/>
      <c r="PG1524" s="168"/>
      <c r="PH1524" s="168"/>
      <c r="PI1524" s="168"/>
      <c r="PJ1524" s="168"/>
      <c r="PK1524" s="168"/>
      <c r="PL1524" s="168"/>
      <c r="PM1524" s="168"/>
      <c r="PN1524" s="168"/>
      <c r="PO1524" s="168"/>
      <c r="PP1524" s="168"/>
      <c r="PQ1524" s="168"/>
      <c r="PR1524" s="168"/>
      <c r="PS1524" s="168"/>
      <c r="PT1524" s="168"/>
      <c r="PU1524" s="168"/>
      <c r="PV1524" s="168"/>
      <c r="PW1524" s="168"/>
      <c r="PX1524" s="168"/>
      <c r="PY1524" s="168"/>
      <c r="PZ1524" s="168"/>
      <c r="QA1524" s="168"/>
      <c r="QB1524" s="168"/>
      <c r="QC1524" s="168"/>
      <c r="QD1524" s="168"/>
      <c r="QE1524" s="168"/>
      <c r="QF1524" s="168"/>
      <c r="QG1524" s="168"/>
      <c r="QH1524" s="168"/>
      <c r="QI1524" s="168"/>
      <c r="QJ1524" s="168"/>
      <c r="QK1524" s="168"/>
      <c r="QL1524" s="168"/>
      <c r="QM1524" s="168"/>
      <c r="QN1524" s="168"/>
      <c r="QO1524" s="168"/>
      <c r="QP1524" s="168"/>
      <c r="QQ1524" s="168"/>
      <c r="QR1524" s="168"/>
      <c r="QS1524" s="168"/>
      <c r="QT1524" s="168"/>
      <c r="QU1524" s="168"/>
      <c r="QV1524" s="168"/>
      <c r="QW1524" s="168"/>
      <c r="QX1524" s="168"/>
      <c r="QY1524" s="168"/>
      <c r="QZ1524" s="168"/>
      <c r="RA1524" s="168"/>
      <c r="RB1524" s="168"/>
      <c r="RC1524" s="168"/>
      <c r="RD1524" s="168"/>
      <c r="RE1524" s="168"/>
      <c r="RF1524" s="168"/>
      <c r="RG1524" s="168"/>
      <c r="RH1524" s="168"/>
      <c r="RI1524" s="168"/>
      <c r="RJ1524" s="168"/>
      <c r="RK1524" s="168"/>
      <c r="RL1524" s="168"/>
      <c r="RM1524" s="168"/>
      <c r="RN1524" s="168"/>
      <c r="RO1524" s="168"/>
      <c r="RP1524" s="168"/>
      <c r="RQ1524" s="168"/>
      <c r="RR1524" s="168"/>
      <c r="RS1524" s="168"/>
      <c r="RT1524" s="168"/>
      <c r="RU1524" s="168"/>
      <c r="RV1524" s="168"/>
      <c r="RW1524" s="168"/>
      <c r="RX1524" s="168"/>
      <c r="RY1524" s="168"/>
      <c r="RZ1524" s="168"/>
      <c r="SA1524" s="168"/>
      <c r="SB1524" s="168"/>
      <c r="SC1524" s="168"/>
      <c r="SD1524" s="168"/>
      <c r="SE1524" s="168"/>
      <c r="SF1524" s="168"/>
      <c r="SG1524" s="168"/>
      <c r="SH1524" s="168"/>
      <c r="SI1524" s="168"/>
      <c r="SJ1524" s="168"/>
      <c r="SK1524" s="168"/>
      <c r="SL1524" s="168"/>
      <c r="SM1524" s="168"/>
      <c r="SN1524" s="168"/>
      <c r="SO1524" s="168"/>
      <c r="SP1524" s="168"/>
      <c r="SQ1524" s="168"/>
      <c r="SR1524" s="168"/>
      <c r="SS1524" s="168"/>
      <c r="ST1524" s="168"/>
      <c r="SU1524" s="168"/>
      <c r="SV1524" s="168"/>
      <c r="SW1524" s="168"/>
      <c r="SX1524" s="168"/>
      <c r="SY1524" s="168"/>
      <c r="SZ1524" s="168"/>
      <c r="TA1524" s="168"/>
      <c r="TB1524" s="168"/>
      <c r="TC1524" s="168"/>
      <c r="TD1524" s="168"/>
      <c r="TE1524" s="168"/>
      <c r="TF1524" s="168"/>
      <c r="TG1524" s="168"/>
      <c r="TH1524" s="168"/>
      <c r="TI1524" s="168"/>
      <c r="TJ1524" s="168"/>
      <c r="TK1524" s="168"/>
      <c r="TL1524" s="168"/>
      <c r="TM1524" s="168"/>
      <c r="TN1524" s="168"/>
      <c r="TO1524" s="168"/>
      <c r="TP1524" s="168"/>
      <c r="TQ1524" s="168"/>
      <c r="TR1524" s="168"/>
      <c r="TS1524" s="168"/>
      <c r="TT1524" s="168"/>
      <c r="TU1524" s="168"/>
      <c r="TV1524" s="168"/>
      <c r="TW1524" s="168"/>
      <c r="TX1524" s="168"/>
      <c r="TY1524" s="168"/>
      <c r="TZ1524" s="168"/>
      <c r="UA1524" s="168"/>
      <c r="UB1524" s="168"/>
      <c r="UC1524" s="168"/>
      <c r="UD1524" s="168"/>
      <c r="UE1524" s="168"/>
      <c r="UF1524" s="168"/>
      <c r="UG1524" s="168"/>
      <c r="UH1524" s="168"/>
      <c r="UI1524" s="168"/>
      <c r="UJ1524" s="168"/>
      <c r="UK1524" s="168"/>
      <c r="UL1524" s="168"/>
      <c r="UM1524" s="168"/>
      <c r="UN1524" s="168"/>
      <c r="UO1524" s="168"/>
      <c r="UP1524" s="168"/>
      <c r="UQ1524" s="168"/>
      <c r="UR1524" s="168"/>
      <c r="US1524" s="168"/>
      <c r="UT1524" s="168"/>
      <c r="UU1524" s="168"/>
      <c r="UV1524" s="168"/>
      <c r="UW1524" s="168"/>
      <c r="UX1524" s="168"/>
      <c r="UY1524" s="168"/>
      <c r="UZ1524" s="168"/>
      <c r="VA1524" s="168"/>
      <c r="VB1524" s="168"/>
      <c r="VC1524" s="168"/>
      <c r="VD1524" s="168"/>
      <c r="VE1524" s="168"/>
      <c r="VF1524" s="168"/>
      <c r="VG1524" s="168"/>
      <c r="VH1524" s="168"/>
      <c r="VI1524" s="168"/>
      <c r="VJ1524" s="168"/>
      <c r="VK1524" s="168"/>
      <c r="VL1524" s="168"/>
      <c r="VM1524" s="168"/>
      <c r="VN1524" s="168"/>
      <c r="VO1524" s="168"/>
      <c r="VP1524" s="168"/>
      <c r="VQ1524" s="168"/>
      <c r="VR1524" s="168"/>
      <c r="VS1524" s="168"/>
      <c r="VT1524" s="168"/>
      <c r="VU1524" s="168"/>
      <c r="VV1524" s="168"/>
      <c r="VW1524" s="168"/>
      <c r="VX1524" s="168"/>
      <c r="VY1524" s="168"/>
      <c r="VZ1524" s="168"/>
      <c r="WA1524" s="168"/>
      <c r="WB1524" s="168"/>
      <c r="WC1524" s="168"/>
      <c r="WD1524" s="168"/>
      <c r="WE1524" s="168"/>
      <c r="WF1524" s="168"/>
      <c r="WG1524" s="168"/>
      <c r="WH1524" s="168"/>
      <c r="WI1524" s="168"/>
      <c r="WJ1524" s="168"/>
      <c r="WK1524" s="168"/>
      <c r="WL1524" s="168"/>
      <c r="WM1524" s="168"/>
      <c r="WN1524" s="168"/>
      <c r="WO1524" s="168"/>
      <c r="WP1524" s="168"/>
      <c r="WQ1524" s="168"/>
      <c r="WR1524" s="168"/>
      <c r="WS1524" s="168"/>
      <c r="WT1524" s="168"/>
      <c r="WU1524" s="168"/>
      <c r="WV1524" s="168"/>
      <c r="WW1524" s="168"/>
      <c r="WX1524" s="168"/>
      <c r="WY1524" s="168"/>
      <c r="WZ1524" s="168"/>
      <c r="XA1524" s="168"/>
      <c r="XB1524" s="168"/>
      <c r="XC1524" s="168"/>
      <c r="XD1524" s="168"/>
      <c r="XE1524" s="168"/>
      <c r="XF1524" s="168"/>
      <c r="XG1524" s="168"/>
      <c r="XH1524" s="168"/>
      <c r="XI1524" s="168"/>
      <c r="XJ1524" s="168"/>
      <c r="XK1524" s="168"/>
      <c r="XL1524" s="168"/>
      <c r="XM1524" s="168"/>
      <c r="XN1524" s="168"/>
      <c r="XO1524" s="168"/>
      <c r="XP1524" s="168"/>
      <c r="XQ1524" s="168"/>
      <c r="XR1524" s="168"/>
      <c r="XS1524" s="168"/>
      <c r="XT1524" s="168"/>
      <c r="XU1524" s="168"/>
      <c r="XV1524" s="168"/>
      <c r="XW1524" s="168"/>
      <c r="XX1524" s="168"/>
      <c r="XY1524" s="168"/>
      <c r="XZ1524" s="168"/>
      <c r="YA1524" s="168"/>
      <c r="YB1524" s="168"/>
      <c r="YC1524" s="168"/>
      <c r="YD1524" s="168"/>
      <c r="YE1524" s="168"/>
      <c r="YF1524" s="168"/>
      <c r="YG1524" s="168"/>
      <c r="YH1524" s="168"/>
      <c r="YI1524" s="168"/>
      <c r="YJ1524" s="168"/>
      <c r="YK1524" s="168"/>
      <c r="YL1524" s="168"/>
      <c r="YM1524" s="168"/>
      <c r="YN1524" s="168"/>
      <c r="YO1524" s="168"/>
      <c r="YP1524" s="168"/>
      <c r="YQ1524" s="168"/>
      <c r="YR1524" s="168"/>
      <c r="YS1524" s="168"/>
      <c r="YT1524" s="168"/>
      <c r="YU1524" s="168"/>
      <c r="YV1524" s="168"/>
      <c r="YW1524" s="168"/>
      <c r="YX1524" s="168"/>
      <c r="YY1524" s="168"/>
      <c r="YZ1524" s="168"/>
      <c r="ZA1524" s="168"/>
      <c r="ZB1524" s="168"/>
      <c r="ZC1524" s="168"/>
      <c r="ZD1524" s="168"/>
      <c r="ZE1524" s="168"/>
      <c r="ZF1524" s="168"/>
      <c r="ZG1524" s="168"/>
      <c r="ZH1524" s="168"/>
      <c r="ZI1524" s="168"/>
      <c r="ZJ1524" s="168"/>
      <c r="ZK1524" s="168"/>
      <c r="ZL1524" s="168"/>
      <c r="ZM1524" s="168"/>
      <c r="ZN1524" s="168"/>
      <c r="ZO1524" s="168"/>
      <c r="ZP1524" s="168"/>
      <c r="ZQ1524" s="168"/>
      <c r="ZR1524" s="168"/>
      <c r="ZS1524" s="168"/>
      <c r="ZT1524" s="168"/>
      <c r="ZU1524" s="168"/>
      <c r="ZV1524" s="168"/>
      <c r="ZW1524" s="168"/>
      <c r="ZX1524" s="168"/>
      <c r="ZY1524" s="168"/>
      <c r="ZZ1524" s="168"/>
      <c r="AAA1524" s="168"/>
      <c r="AAB1524" s="168"/>
      <c r="AAC1524" s="168"/>
      <c r="AAD1524" s="168"/>
      <c r="AAE1524" s="168"/>
      <c r="AAF1524" s="168"/>
      <c r="AAG1524" s="168"/>
      <c r="AAH1524" s="168"/>
      <c r="AAI1524" s="168"/>
      <c r="AAJ1524" s="168"/>
      <c r="AAK1524" s="168"/>
      <c r="AAL1524" s="168"/>
      <c r="AAM1524" s="168"/>
      <c r="AAN1524" s="168"/>
      <c r="AAO1524" s="168"/>
      <c r="AAP1524" s="168"/>
      <c r="AAQ1524" s="168"/>
      <c r="AAR1524" s="168"/>
      <c r="AAS1524" s="168"/>
      <c r="AAT1524" s="168"/>
      <c r="AAU1524" s="168"/>
      <c r="AAV1524" s="168"/>
      <c r="AAW1524" s="168"/>
      <c r="AAX1524" s="168"/>
      <c r="AAY1524" s="168"/>
      <c r="AAZ1524" s="168"/>
      <c r="ABA1524" s="168"/>
      <c r="ABB1524" s="168"/>
      <c r="ABC1524" s="168"/>
      <c r="ABD1524" s="168"/>
      <c r="ABE1524" s="168"/>
      <c r="ABF1524" s="168"/>
      <c r="ABG1524" s="168"/>
      <c r="ABH1524" s="168"/>
      <c r="ABI1524" s="168"/>
      <c r="ABJ1524" s="168"/>
      <c r="ABK1524" s="168"/>
      <c r="ABL1524" s="168"/>
      <c r="ABM1524" s="168"/>
      <c r="ABN1524" s="168"/>
      <c r="ABO1524" s="168"/>
      <c r="ABP1524" s="168"/>
      <c r="ABQ1524" s="168"/>
      <c r="ABR1524" s="168"/>
      <c r="ABS1524" s="168"/>
      <c r="ABT1524" s="168"/>
      <c r="ABU1524" s="168"/>
      <c r="ABV1524" s="168"/>
      <c r="ABW1524" s="168"/>
      <c r="ABX1524" s="168"/>
      <c r="ABY1524" s="168"/>
      <c r="ABZ1524" s="168"/>
      <c r="ACA1524" s="168"/>
      <c r="ACB1524" s="168"/>
      <c r="ACC1524" s="168"/>
      <c r="ACD1524" s="168"/>
      <c r="ACE1524" s="168"/>
      <c r="ACF1524" s="168"/>
      <c r="ACG1524" s="168"/>
      <c r="ACH1524" s="168"/>
      <c r="ACI1524" s="168"/>
      <c r="ACJ1524" s="168"/>
      <c r="ACK1524" s="168"/>
      <c r="ACL1524" s="168"/>
      <c r="ACM1524" s="168"/>
      <c r="ACN1524" s="168"/>
      <c r="ACO1524" s="168"/>
      <c r="ACP1524" s="168"/>
      <c r="ACQ1524" s="168"/>
      <c r="ACR1524" s="168"/>
      <c r="ACS1524" s="168"/>
      <c r="ACT1524" s="168"/>
      <c r="ACU1524" s="168"/>
      <c r="ACV1524" s="168"/>
      <c r="ACW1524" s="168"/>
      <c r="ACX1524" s="168"/>
      <c r="ACY1524" s="168"/>
      <c r="ACZ1524" s="168"/>
      <c r="ADA1524" s="168"/>
      <c r="ADB1524" s="168"/>
      <c r="ADC1524" s="168"/>
      <c r="ADD1524" s="168"/>
      <c r="ADE1524" s="168"/>
      <c r="ADF1524" s="168"/>
      <c r="ADG1524" s="168"/>
      <c r="ADH1524" s="168"/>
      <c r="ADI1524" s="168"/>
      <c r="ADJ1524" s="168"/>
      <c r="ADK1524" s="168"/>
      <c r="ADL1524" s="168"/>
      <c r="ADM1524" s="168"/>
      <c r="ADN1524" s="168"/>
      <c r="ADO1524" s="168"/>
      <c r="ADP1524" s="168"/>
      <c r="ADQ1524" s="168"/>
      <c r="ADR1524" s="168"/>
      <c r="ADS1524" s="168"/>
      <c r="ADT1524" s="168"/>
      <c r="ADU1524" s="168"/>
      <c r="ADV1524" s="168"/>
      <c r="ADW1524" s="168"/>
      <c r="ADX1524" s="168"/>
      <c r="ADY1524" s="168"/>
      <c r="ADZ1524" s="168"/>
      <c r="AEA1524" s="168"/>
      <c r="AEB1524" s="168"/>
      <c r="AEC1524" s="168"/>
      <c r="AED1524" s="168"/>
      <c r="AEE1524" s="168"/>
      <c r="AEF1524" s="168"/>
      <c r="AEG1524" s="168"/>
      <c r="AEH1524" s="168"/>
      <c r="AEI1524" s="168"/>
      <c r="AEJ1524" s="168"/>
      <c r="AEK1524" s="168"/>
      <c r="AEL1524" s="168"/>
      <c r="AEM1524" s="168"/>
      <c r="AEN1524" s="168"/>
      <c r="AEO1524" s="168"/>
      <c r="AEP1524" s="168"/>
      <c r="AEQ1524" s="168"/>
      <c r="AER1524" s="168"/>
      <c r="AES1524" s="168"/>
      <c r="AET1524" s="168"/>
      <c r="AEU1524" s="168"/>
      <c r="AEV1524" s="168"/>
      <c r="AEW1524" s="168"/>
      <c r="AEX1524" s="168"/>
      <c r="AEY1524" s="168"/>
      <c r="AEZ1524" s="168"/>
      <c r="AFA1524" s="168"/>
      <c r="AFB1524" s="168"/>
      <c r="AFC1524" s="168"/>
      <c r="AFD1524" s="168"/>
      <c r="AFE1524" s="168"/>
      <c r="AFF1524" s="168"/>
      <c r="AFG1524" s="168"/>
      <c r="AFH1524" s="168"/>
      <c r="AFI1524" s="168"/>
      <c r="AFJ1524" s="168"/>
      <c r="AFK1524" s="168"/>
      <c r="AFL1524" s="168"/>
      <c r="AFM1524" s="168"/>
      <c r="AFN1524" s="168"/>
      <c r="AFO1524" s="168"/>
      <c r="AFP1524" s="168"/>
      <c r="AFQ1524" s="168"/>
      <c r="AFR1524" s="168"/>
      <c r="AFS1524" s="168"/>
      <c r="AFT1524" s="168"/>
      <c r="AFU1524" s="168"/>
      <c r="AFV1524" s="168"/>
      <c r="AFW1524" s="168"/>
      <c r="AFX1524" s="168"/>
      <c r="AFY1524" s="168"/>
      <c r="AFZ1524" s="168"/>
      <c r="AGA1524" s="168"/>
      <c r="AGB1524" s="168"/>
      <c r="AGC1524" s="168"/>
      <c r="AGD1524" s="168"/>
      <c r="AGE1524" s="168"/>
      <c r="AGF1524" s="168"/>
      <c r="AGG1524" s="168"/>
      <c r="AGH1524" s="168"/>
      <c r="AGI1524" s="168"/>
      <c r="AGJ1524" s="168"/>
      <c r="AGK1524" s="168"/>
      <c r="AGL1524" s="168"/>
      <c r="AGM1524" s="168"/>
      <c r="AGN1524" s="168"/>
      <c r="AGO1524" s="168"/>
      <c r="AGP1524" s="168"/>
      <c r="AGQ1524" s="168"/>
      <c r="AGR1524" s="168"/>
      <c r="AGS1524" s="168"/>
      <c r="AGT1524" s="168"/>
      <c r="AGU1524" s="168"/>
      <c r="AGV1524" s="168"/>
      <c r="AGW1524" s="168"/>
      <c r="AGX1524" s="168"/>
      <c r="AGY1524" s="168"/>
      <c r="AGZ1524" s="168"/>
      <c r="AHA1524" s="168"/>
      <c r="AHB1524" s="168"/>
      <c r="AHC1524" s="168"/>
      <c r="AHD1524" s="168"/>
      <c r="AHE1524" s="168"/>
      <c r="AHF1524" s="168"/>
      <c r="AHG1524" s="168"/>
      <c r="AHH1524" s="168"/>
      <c r="AHI1524" s="168"/>
      <c r="AHJ1524" s="168"/>
      <c r="AHK1524" s="168"/>
      <c r="AHL1524" s="168"/>
      <c r="AHM1524" s="168"/>
      <c r="AHN1524" s="168"/>
      <c r="AHO1524" s="168"/>
      <c r="AHP1524" s="168"/>
      <c r="AHQ1524" s="168"/>
      <c r="AHR1524" s="168"/>
      <c r="AHS1524" s="168"/>
      <c r="AHT1524" s="168"/>
      <c r="AHU1524" s="168"/>
      <c r="AHV1524" s="168"/>
      <c r="AHW1524" s="168"/>
      <c r="AHX1524" s="168"/>
      <c r="AHY1524" s="168"/>
      <c r="AHZ1524" s="168"/>
      <c r="AIA1524" s="168"/>
      <c r="AIB1524" s="168"/>
      <c r="AIC1524" s="168"/>
      <c r="AID1524" s="168"/>
      <c r="AIE1524" s="168"/>
      <c r="AIF1524" s="168"/>
      <c r="AIG1524" s="168"/>
      <c r="AIH1524" s="168"/>
      <c r="AII1524" s="168"/>
      <c r="AIJ1524" s="168"/>
      <c r="AIK1524" s="168"/>
      <c r="AIL1524" s="168"/>
      <c r="AIM1524" s="168"/>
      <c r="AIN1524" s="168"/>
      <c r="AIO1524" s="168"/>
      <c r="AIP1524" s="168"/>
      <c r="AIQ1524" s="168"/>
      <c r="AIR1524" s="168"/>
      <c r="AIS1524" s="168"/>
      <c r="AIT1524" s="168"/>
      <c r="AIU1524" s="168"/>
      <c r="AIV1524" s="168"/>
      <c r="AIW1524" s="168"/>
      <c r="AIX1524" s="168"/>
      <c r="AIY1524" s="168"/>
      <c r="AIZ1524" s="168"/>
      <c r="AJA1524" s="168"/>
      <c r="AJB1524" s="168"/>
      <c r="AJC1524" s="168"/>
      <c r="AJD1524" s="168"/>
      <c r="AJE1524" s="168"/>
      <c r="AJF1524" s="168"/>
      <c r="AJG1524" s="168"/>
      <c r="AJH1524" s="168"/>
      <c r="AJI1524" s="168"/>
      <c r="AJJ1524" s="168"/>
      <c r="AJK1524" s="168"/>
    </row>
    <row r="1525" spans="1:947" s="150" customFormat="1" ht="27" customHeight="1" x14ac:dyDescent="0.2">
      <c r="A1525" s="169" t="s">
        <v>191</v>
      </c>
      <c r="B1525" s="342" t="s">
        <v>35</v>
      </c>
      <c r="C1525" s="342" t="s">
        <v>3205</v>
      </c>
      <c r="D1525" s="343" t="s">
        <v>3206</v>
      </c>
      <c r="E1525" s="343" t="s">
        <v>3207</v>
      </c>
      <c r="F1525" s="342">
        <v>12048</v>
      </c>
      <c r="G1525" s="344">
        <v>42822</v>
      </c>
      <c r="H1525" s="343" t="s">
        <v>93</v>
      </c>
      <c r="I1525" s="343" t="s">
        <v>3208</v>
      </c>
      <c r="J1525" s="343" t="s">
        <v>3209</v>
      </c>
      <c r="K1525" s="343" t="s">
        <v>3199</v>
      </c>
      <c r="L1525" s="345">
        <v>4872</v>
      </c>
    </row>
    <row r="1526" spans="1:947" s="150" customFormat="1" ht="27" customHeight="1" x14ac:dyDescent="0.2">
      <c r="A1526" s="169" t="s">
        <v>191</v>
      </c>
      <c r="B1526" s="346" t="s">
        <v>10</v>
      </c>
      <c r="C1526" s="346" t="s">
        <v>209</v>
      </c>
      <c r="D1526" s="347" t="s">
        <v>3210</v>
      </c>
      <c r="E1526" s="347" t="s">
        <v>2737</v>
      </c>
      <c r="F1526" s="346">
        <v>11992</v>
      </c>
      <c r="G1526" s="348">
        <v>20217</v>
      </c>
      <c r="H1526" s="347" t="s">
        <v>212</v>
      </c>
      <c r="I1526" s="347" t="s">
        <v>213</v>
      </c>
      <c r="J1526" s="347" t="s">
        <v>3211</v>
      </c>
      <c r="K1526" s="347" t="s">
        <v>3199</v>
      </c>
      <c r="L1526" s="349">
        <v>2900</v>
      </c>
    </row>
    <row r="1527" spans="1:947" s="150" customFormat="1" ht="27" customHeight="1" x14ac:dyDescent="0.2">
      <c r="A1527" s="193" t="s">
        <v>191</v>
      </c>
      <c r="B1527" s="289" t="s">
        <v>61</v>
      </c>
      <c r="C1527" s="186" t="s">
        <v>3215</v>
      </c>
      <c r="D1527" s="187" t="s">
        <v>3722</v>
      </c>
      <c r="E1527" s="187"/>
      <c r="F1527" s="186">
        <v>770</v>
      </c>
      <c r="G1527" s="290">
        <v>42921</v>
      </c>
      <c r="H1527" s="187"/>
      <c r="I1527" s="187"/>
      <c r="J1527" s="188"/>
      <c r="K1527" s="187"/>
      <c r="L1527" s="189">
        <v>4599.9799999999996</v>
      </c>
    </row>
    <row r="1528" spans="1:947" s="150" customFormat="1" ht="27" customHeight="1" x14ac:dyDescent="0.2">
      <c r="A1528" s="169" t="s">
        <v>191</v>
      </c>
      <c r="B1528" s="361" t="s">
        <v>35</v>
      </c>
      <c r="C1528" s="361" t="s">
        <v>2072</v>
      </c>
      <c r="D1528" s="361" t="s">
        <v>3723</v>
      </c>
      <c r="E1528" s="361" t="s">
        <v>3724</v>
      </c>
      <c r="F1528" s="361">
        <v>766</v>
      </c>
      <c r="G1528" s="362">
        <v>42921</v>
      </c>
      <c r="H1528" s="361" t="s">
        <v>139</v>
      </c>
      <c r="I1528" s="361" t="s">
        <v>2722</v>
      </c>
      <c r="J1528" s="364" t="s">
        <v>3725</v>
      </c>
      <c r="K1528" s="361"/>
      <c r="L1528" s="363">
        <v>7656</v>
      </c>
    </row>
    <row r="1529" spans="1:947" s="150" customFormat="1" ht="27" customHeight="1" x14ac:dyDescent="0.2">
      <c r="A1529" s="169" t="s">
        <v>191</v>
      </c>
      <c r="B1529" s="361" t="s">
        <v>35</v>
      </c>
      <c r="C1529" s="361" t="s">
        <v>3726</v>
      </c>
      <c r="D1529" s="361"/>
      <c r="E1529" s="361"/>
      <c r="F1529" s="361">
        <v>765</v>
      </c>
      <c r="G1529" s="362">
        <v>42921</v>
      </c>
      <c r="H1529" s="361"/>
      <c r="I1529" s="361"/>
      <c r="J1529" s="361"/>
      <c r="K1529" s="361"/>
      <c r="L1529" s="363">
        <v>17864</v>
      </c>
    </row>
    <row r="1530" spans="1:947" s="150" customFormat="1" ht="27" customHeight="1" x14ac:dyDescent="0.2">
      <c r="A1530" s="169" t="s">
        <v>191</v>
      </c>
      <c r="B1530" s="361" t="s">
        <v>35</v>
      </c>
      <c r="C1530" s="361" t="s">
        <v>2072</v>
      </c>
      <c r="D1530" s="361"/>
      <c r="E1530" s="361"/>
      <c r="F1530" s="361">
        <v>65112</v>
      </c>
      <c r="G1530" s="362">
        <v>42907</v>
      </c>
      <c r="H1530" s="361"/>
      <c r="I1530" s="361"/>
      <c r="J1530" s="361"/>
      <c r="K1530" s="361"/>
      <c r="L1530" s="363">
        <v>6248.77</v>
      </c>
    </row>
    <row r="1531" spans="1:947" s="150" customFormat="1" ht="27" customHeight="1" x14ac:dyDescent="0.2">
      <c r="A1531" s="169" t="s">
        <v>191</v>
      </c>
      <c r="B1531" s="361" t="s">
        <v>35</v>
      </c>
      <c r="C1531" s="361" t="s">
        <v>3273</v>
      </c>
      <c r="D1531" s="361"/>
      <c r="E1531" s="361"/>
      <c r="F1531" s="361">
        <v>760</v>
      </c>
      <c r="G1531" s="362">
        <v>42921</v>
      </c>
      <c r="H1531" s="361"/>
      <c r="I1531" s="361"/>
      <c r="J1531" s="361"/>
      <c r="K1531" s="361"/>
      <c r="L1531" s="365">
        <v>11101.199999999999</v>
      </c>
    </row>
    <row r="1532" spans="1:947" s="150" customFormat="1" ht="27" customHeight="1" x14ac:dyDescent="0.2">
      <c r="A1532" s="169" t="s">
        <v>191</v>
      </c>
      <c r="B1532" s="361" t="s">
        <v>35</v>
      </c>
      <c r="C1532" s="361" t="s">
        <v>36</v>
      </c>
      <c r="D1532" s="361"/>
      <c r="E1532" s="361"/>
      <c r="F1532" s="361">
        <v>769</v>
      </c>
      <c r="G1532" s="362">
        <v>43099</v>
      </c>
      <c r="H1532" s="361" t="s">
        <v>3727</v>
      </c>
      <c r="I1532" s="361"/>
      <c r="J1532" s="361"/>
      <c r="K1532" s="361"/>
      <c r="L1532" s="365">
        <v>15313.23</v>
      </c>
    </row>
    <row r="1533" spans="1:947" s="150" customFormat="1" ht="27" customHeight="1" x14ac:dyDescent="0.2">
      <c r="A1533" s="169" t="s">
        <v>191</v>
      </c>
      <c r="B1533" s="289" t="s">
        <v>3728</v>
      </c>
      <c r="C1533" s="289" t="s">
        <v>1851</v>
      </c>
      <c r="D1533" s="361"/>
      <c r="E1533" s="361"/>
      <c r="F1533" s="289">
        <v>704</v>
      </c>
      <c r="G1533" s="359">
        <v>42975</v>
      </c>
      <c r="H1533" s="361"/>
      <c r="I1533" s="361"/>
      <c r="J1533" s="361"/>
      <c r="K1533" s="361"/>
      <c r="L1533" s="363">
        <v>50000.002</v>
      </c>
    </row>
    <row r="1534" spans="1:947" s="150" customFormat="1" ht="27" customHeight="1" x14ac:dyDescent="0.2">
      <c r="A1534" s="169" t="s">
        <v>191</v>
      </c>
      <c r="B1534" s="289" t="s">
        <v>64</v>
      </c>
      <c r="C1534" s="289" t="s">
        <v>3729</v>
      </c>
      <c r="D1534" s="361"/>
      <c r="E1534" s="361"/>
      <c r="F1534" s="289">
        <v>704</v>
      </c>
      <c r="G1534" s="359">
        <v>42975</v>
      </c>
      <c r="H1534" s="361"/>
      <c r="I1534" s="361"/>
      <c r="J1534" s="361"/>
      <c r="K1534" s="361"/>
      <c r="L1534" s="363">
        <v>14999.9948</v>
      </c>
    </row>
    <row r="1535" spans="1:947" s="150" customFormat="1" ht="27" customHeight="1" x14ac:dyDescent="0.2">
      <c r="A1535" s="169" t="s">
        <v>191</v>
      </c>
      <c r="B1535" s="289" t="s">
        <v>2243</v>
      </c>
      <c r="C1535" s="361" t="s">
        <v>1164</v>
      </c>
      <c r="D1535" s="361" t="s">
        <v>3730</v>
      </c>
      <c r="E1535" s="361"/>
      <c r="F1535" s="361">
        <v>760</v>
      </c>
      <c r="G1535" s="362">
        <v>42921</v>
      </c>
      <c r="H1535" s="361"/>
      <c r="I1535" s="361"/>
      <c r="J1535" s="361"/>
      <c r="K1535" s="361"/>
      <c r="L1535" s="363">
        <f>14036/5</f>
        <v>2807.2</v>
      </c>
    </row>
    <row r="1536" spans="1:947" s="150" customFormat="1" ht="27" customHeight="1" x14ac:dyDescent="0.2">
      <c r="A1536" s="169" t="s">
        <v>191</v>
      </c>
      <c r="B1536" s="289" t="s">
        <v>2243</v>
      </c>
      <c r="C1536" s="361" t="s">
        <v>1164</v>
      </c>
      <c r="D1536" s="361" t="s">
        <v>3731</v>
      </c>
      <c r="E1536" s="361"/>
      <c r="F1536" s="361">
        <v>760</v>
      </c>
      <c r="G1536" s="362">
        <v>42921</v>
      </c>
      <c r="H1536" s="361"/>
      <c r="I1536" s="361"/>
      <c r="J1536" s="361"/>
      <c r="K1536" s="361"/>
      <c r="L1536" s="363">
        <f>14036/5</f>
        <v>2807.2</v>
      </c>
    </row>
    <row r="1537" spans="1:947" s="33" customFormat="1" ht="12" x14ac:dyDescent="0.2">
      <c r="A1537" s="195" t="s">
        <v>3846</v>
      </c>
      <c r="B1537" s="289" t="s">
        <v>61</v>
      </c>
      <c r="C1537" s="186" t="s">
        <v>3847</v>
      </c>
      <c r="D1537" s="186" t="s">
        <v>3848</v>
      </c>
      <c r="E1537" s="186" t="s">
        <v>2799</v>
      </c>
      <c r="F1537" s="186">
        <v>756</v>
      </c>
      <c r="G1537" s="290">
        <v>42921</v>
      </c>
      <c r="H1537" s="186" t="s">
        <v>260</v>
      </c>
      <c r="I1537" s="186" t="s">
        <v>3849</v>
      </c>
      <c r="J1537" s="186" t="s">
        <v>15</v>
      </c>
      <c r="K1537" s="187"/>
      <c r="L1537" s="189">
        <v>4599.9799999999996</v>
      </c>
      <c r="M1537" s="168"/>
      <c r="N1537" s="168"/>
      <c r="O1537" s="168"/>
      <c r="P1537" s="168"/>
      <c r="Q1537" s="168"/>
      <c r="R1537" s="168"/>
      <c r="S1537" s="168"/>
      <c r="T1537" s="168"/>
      <c r="U1537" s="168"/>
      <c r="V1537" s="168"/>
      <c r="W1537" s="168"/>
      <c r="X1537" s="168"/>
      <c r="Y1537" s="168"/>
      <c r="Z1537" s="168"/>
      <c r="AA1537" s="168"/>
      <c r="AB1537" s="168"/>
      <c r="AC1537" s="168"/>
      <c r="AD1537" s="168"/>
      <c r="AE1537" s="168"/>
      <c r="AF1537" s="168"/>
      <c r="AG1537" s="168"/>
      <c r="AH1537" s="168"/>
      <c r="AI1537" s="168"/>
      <c r="AJ1537" s="168"/>
      <c r="AK1537" s="168"/>
      <c r="AL1537" s="168"/>
      <c r="AM1537" s="168"/>
      <c r="AN1537" s="168"/>
      <c r="AO1537" s="168"/>
      <c r="AP1537" s="168"/>
      <c r="AQ1537" s="168"/>
      <c r="AR1537" s="168"/>
      <c r="AS1537" s="168"/>
      <c r="AT1537" s="168"/>
      <c r="AU1537" s="168"/>
      <c r="AV1537" s="168"/>
      <c r="AW1537" s="168"/>
      <c r="AX1537" s="168"/>
      <c r="AY1537" s="168"/>
      <c r="AZ1537" s="168"/>
      <c r="BA1537" s="168"/>
      <c r="BB1537" s="168"/>
      <c r="BC1537" s="168"/>
      <c r="BD1537" s="168"/>
      <c r="BE1537" s="168"/>
      <c r="BF1537" s="168"/>
      <c r="BG1537" s="168"/>
      <c r="BH1537" s="168"/>
      <c r="BI1537" s="168"/>
      <c r="BJ1537" s="168"/>
      <c r="BK1537" s="168"/>
      <c r="BL1537" s="168"/>
      <c r="BM1537" s="168"/>
      <c r="BN1537" s="168"/>
      <c r="BO1537" s="168"/>
      <c r="BP1537" s="168"/>
      <c r="BQ1537" s="168"/>
      <c r="BR1537" s="168"/>
      <c r="BS1537" s="168"/>
      <c r="BT1537" s="168"/>
      <c r="BU1537" s="168"/>
      <c r="BV1537" s="168"/>
      <c r="BW1537" s="168"/>
      <c r="BX1537" s="168"/>
      <c r="BY1537" s="168"/>
      <c r="BZ1537" s="168"/>
      <c r="CA1537" s="168"/>
      <c r="CB1537" s="168"/>
      <c r="CC1537" s="168"/>
      <c r="CD1537" s="168"/>
      <c r="CE1537" s="168"/>
      <c r="CF1537" s="168"/>
      <c r="CG1537" s="168"/>
      <c r="CH1537" s="168"/>
      <c r="CI1537" s="168"/>
      <c r="CJ1537" s="168"/>
      <c r="CK1537" s="168"/>
      <c r="CL1537" s="168"/>
      <c r="CM1537" s="168"/>
      <c r="CN1537" s="168"/>
      <c r="CO1537" s="168"/>
      <c r="CP1537" s="168"/>
      <c r="CQ1537" s="168"/>
      <c r="CR1537" s="168"/>
      <c r="CS1537" s="168"/>
      <c r="CT1537" s="168"/>
      <c r="CU1537" s="168"/>
      <c r="CV1537" s="168"/>
      <c r="CW1537" s="168"/>
      <c r="CX1537" s="168"/>
      <c r="CY1537" s="168"/>
      <c r="CZ1537" s="168"/>
      <c r="DA1537" s="168"/>
      <c r="DB1537" s="168"/>
      <c r="DC1537" s="168"/>
      <c r="DD1537" s="168"/>
      <c r="DE1537" s="168"/>
      <c r="DF1537" s="168"/>
      <c r="DG1537" s="168"/>
      <c r="DH1537" s="168"/>
      <c r="DI1537" s="168"/>
      <c r="DJ1537" s="168"/>
      <c r="DK1537" s="168"/>
      <c r="DL1537" s="168"/>
      <c r="DM1537" s="168"/>
      <c r="DN1537" s="168"/>
      <c r="DO1537" s="168"/>
      <c r="DP1537" s="168"/>
      <c r="DQ1537" s="168"/>
      <c r="DR1537" s="168"/>
      <c r="DS1537" s="168"/>
      <c r="DT1537" s="168"/>
      <c r="DU1537" s="168"/>
      <c r="DV1537" s="168"/>
      <c r="DW1537" s="168"/>
      <c r="DX1537" s="168"/>
      <c r="DY1537" s="168"/>
      <c r="DZ1537" s="168"/>
      <c r="EA1537" s="168"/>
      <c r="EB1537" s="168"/>
      <c r="EC1537" s="168"/>
      <c r="ED1537" s="168"/>
      <c r="EE1537" s="168"/>
      <c r="EF1537" s="168"/>
      <c r="EG1537" s="168"/>
      <c r="EH1537" s="168"/>
      <c r="EI1537" s="168"/>
      <c r="EJ1537" s="168"/>
      <c r="EK1537" s="168"/>
      <c r="EL1537" s="168"/>
      <c r="EM1537" s="168"/>
      <c r="EN1537" s="168"/>
      <c r="EO1537" s="168"/>
      <c r="EP1537" s="168"/>
      <c r="EQ1537" s="168"/>
      <c r="ER1537" s="168"/>
      <c r="ES1537" s="168"/>
      <c r="ET1537" s="168"/>
      <c r="EU1537" s="168"/>
      <c r="EV1537" s="168"/>
      <c r="EW1537" s="168"/>
      <c r="EX1537" s="168"/>
      <c r="EY1537" s="168"/>
      <c r="EZ1537" s="168"/>
      <c r="FA1537" s="168"/>
      <c r="FB1537" s="168"/>
      <c r="FC1537" s="168"/>
      <c r="FD1537" s="168"/>
      <c r="FE1537" s="168"/>
      <c r="FF1537" s="168"/>
      <c r="FG1537" s="168"/>
      <c r="FH1537" s="168"/>
      <c r="FI1537" s="168"/>
      <c r="FJ1537" s="168"/>
      <c r="FK1537" s="168"/>
      <c r="FL1537" s="168"/>
      <c r="FM1537" s="168"/>
      <c r="FN1537" s="168"/>
      <c r="FO1537" s="168"/>
      <c r="FP1537" s="168"/>
      <c r="FQ1537" s="168"/>
      <c r="FR1537" s="168"/>
      <c r="FS1537" s="168"/>
      <c r="FT1537" s="168"/>
      <c r="FU1537" s="168"/>
      <c r="FV1537" s="168"/>
      <c r="FW1537" s="168"/>
      <c r="FX1537" s="168"/>
      <c r="FY1537" s="168"/>
      <c r="FZ1537" s="168"/>
      <c r="GA1537" s="168"/>
      <c r="GB1537" s="168"/>
      <c r="GC1537" s="168"/>
      <c r="GD1537" s="168"/>
      <c r="GE1537" s="168"/>
      <c r="GF1537" s="168"/>
      <c r="GG1537" s="168"/>
      <c r="GH1537" s="168"/>
      <c r="GI1537" s="168"/>
      <c r="GJ1537" s="168"/>
      <c r="GK1537" s="168"/>
      <c r="GL1537" s="168"/>
      <c r="GM1537" s="168"/>
      <c r="GN1537" s="168"/>
      <c r="GO1537" s="168"/>
      <c r="GP1537" s="168"/>
      <c r="GQ1537" s="168"/>
      <c r="GR1537" s="168"/>
      <c r="GS1537" s="168"/>
      <c r="GT1537" s="168"/>
      <c r="GU1537" s="168"/>
      <c r="GV1537" s="168"/>
      <c r="GW1537" s="168"/>
      <c r="GX1537" s="168"/>
      <c r="GY1537" s="168"/>
      <c r="GZ1537" s="168"/>
      <c r="HA1537" s="168"/>
      <c r="HB1537" s="168"/>
      <c r="HC1537" s="168"/>
      <c r="HD1537" s="168"/>
      <c r="HE1537" s="168"/>
      <c r="HF1537" s="168"/>
      <c r="HG1537" s="168"/>
      <c r="HH1537" s="168"/>
      <c r="HI1537" s="168"/>
      <c r="HJ1537" s="168"/>
      <c r="HK1537" s="168"/>
      <c r="HL1537" s="168"/>
      <c r="HM1537" s="168"/>
      <c r="HN1537" s="168"/>
      <c r="HO1537" s="168"/>
      <c r="HP1537" s="168"/>
      <c r="HQ1537" s="168"/>
      <c r="HR1537" s="168"/>
      <c r="HS1537" s="168"/>
      <c r="HT1537" s="168"/>
      <c r="HU1537" s="168"/>
      <c r="HV1537" s="168"/>
      <c r="HW1537" s="168"/>
      <c r="HX1537" s="168"/>
      <c r="HY1537" s="168"/>
      <c r="HZ1537" s="168"/>
      <c r="IA1537" s="168"/>
      <c r="IB1537" s="168"/>
      <c r="IC1537" s="168"/>
      <c r="ID1537" s="168"/>
      <c r="IE1537" s="168"/>
      <c r="IF1537" s="168"/>
      <c r="IG1537" s="168"/>
      <c r="IH1537" s="168"/>
      <c r="II1537" s="168"/>
      <c r="IJ1537" s="168"/>
      <c r="IK1537" s="168"/>
      <c r="IL1537" s="168"/>
      <c r="IM1537" s="168"/>
      <c r="IN1537" s="168"/>
      <c r="IO1537" s="168"/>
      <c r="IP1537" s="168"/>
      <c r="IQ1537" s="168"/>
      <c r="IR1537" s="168"/>
      <c r="IS1537" s="168"/>
      <c r="IT1537" s="168"/>
      <c r="IU1537" s="168"/>
      <c r="IV1537" s="168"/>
      <c r="IW1537" s="168"/>
      <c r="IX1537" s="168"/>
      <c r="IY1537" s="168"/>
      <c r="IZ1537" s="168"/>
      <c r="JA1537" s="168"/>
      <c r="JB1537" s="168"/>
      <c r="JC1537" s="168"/>
      <c r="JD1537" s="168"/>
      <c r="JE1537" s="168"/>
      <c r="JF1537" s="168"/>
      <c r="JG1537" s="168"/>
      <c r="JH1537" s="168"/>
      <c r="JI1537" s="168"/>
      <c r="JJ1537" s="168"/>
      <c r="JK1537" s="168"/>
      <c r="JL1537" s="168"/>
      <c r="JM1537" s="168"/>
      <c r="JN1537" s="168"/>
      <c r="JO1537" s="168"/>
      <c r="JP1537" s="168"/>
      <c r="JQ1537" s="168"/>
      <c r="JR1537" s="168"/>
      <c r="JS1537" s="168"/>
      <c r="JT1537" s="168"/>
      <c r="JU1537" s="168"/>
      <c r="JV1537" s="168"/>
      <c r="JW1537" s="168"/>
      <c r="JX1537" s="168"/>
      <c r="JY1537" s="168"/>
      <c r="JZ1537" s="168"/>
      <c r="KA1537" s="168"/>
      <c r="KB1537" s="168"/>
      <c r="KC1537" s="168"/>
      <c r="KD1537" s="168"/>
      <c r="KE1537" s="168"/>
      <c r="KF1537" s="168"/>
      <c r="KG1537" s="168"/>
      <c r="KH1537" s="168"/>
      <c r="KI1537" s="168"/>
      <c r="KJ1537" s="168"/>
      <c r="KK1537" s="168"/>
      <c r="KL1537" s="168"/>
      <c r="KM1537" s="168"/>
      <c r="KN1537" s="168"/>
      <c r="KO1537" s="168"/>
      <c r="KP1537" s="168"/>
      <c r="KQ1537" s="168"/>
      <c r="KR1537" s="168"/>
      <c r="KS1537" s="168"/>
      <c r="KT1537" s="168"/>
      <c r="KU1537" s="168"/>
      <c r="KV1537" s="168"/>
      <c r="KW1537" s="168"/>
      <c r="KX1537" s="168"/>
      <c r="KY1537" s="168"/>
      <c r="KZ1537" s="168"/>
      <c r="LA1537" s="168"/>
      <c r="LB1537" s="168"/>
      <c r="LC1537" s="168"/>
      <c r="LD1537" s="168"/>
      <c r="LE1537" s="168"/>
      <c r="LF1537" s="168"/>
      <c r="LG1537" s="168"/>
      <c r="LH1537" s="168"/>
      <c r="LI1537" s="168"/>
      <c r="LJ1537" s="168"/>
      <c r="LK1537" s="168"/>
      <c r="LL1537" s="168"/>
      <c r="LM1537" s="168"/>
      <c r="LN1537" s="168"/>
      <c r="LO1537" s="168"/>
      <c r="LP1537" s="168"/>
      <c r="LQ1537" s="168"/>
      <c r="LR1537" s="168"/>
      <c r="LS1537" s="168"/>
      <c r="LT1537" s="168"/>
      <c r="LU1537" s="168"/>
      <c r="LV1537" s="168"/>
      <c r="LW1537" s="168"/>
      <c r="LX1537" s="168"/>
      <c r="LY1537" s="168"/>
      <c r="LZ1537" s="168"/>
      <c r="MA1537" s="168"/>
      <c r="MB1537" s="168"/>
      <c r="MC1537" s="168"/>
      <c r="MD1537" s="168"/>
      <c r="ME1537" s="168"/>
      <c r="MF1537" s="168"/>
      <c r="MG1537" s="168"/>
      <c r="MH1537" s="168"/>
      <c r="MI1537" s="168"/>
      <c r="MJ1537" s="168"/>
      <c r="MK1537" s="168"/>
      <c r="ML1537" s="168"/>
      <c r="MM1537" s="168"/>
      <c r="MN1537" s="168"/>
      <c r="MO1537" s="168"/>
      <c r="MP1537" s="168"/>
      <c r="MQ1537" s="168"/>
      <c r="MR1537" s="168"/>
      <c r="MS1537" s="168"/>
      <c r="MT1537" s="168"/>
      <c r="MU1537" s="168"/>
      <c r="MV1537" s="168"/>
      <c r="MW1537" s="168"/>
      <c r="MX1537" s="168"/>
      <c r="MY1537" s="168"/>
      <c r="MZ1537" s="168"/>
      <c r="NA1537" s="168"/>
      <c r="NB1537" s="168"/>
      <c r="NC1537" s="168"/>
      <c r="ND1537" s="168"/>
      <c r="NE1537" s="168"/>
      <c r="NF1537" s="168"/>
      <c r="NG1537" s="168"/>
      <c r="NH1537" s="168"/>
      <c r="NI1537" s="168"/>
      <c r="NJ1537" s="168"/>
      <c r="NK1537" s="168"/>
      <c r="NL1537" s="168"/>
      <c r="NM1537" s="168"/>
      <c r="NN1537" s="168"/>
      <c r="NO1537" s="168"/>
      <c r="NP1537" s="168"/>
      <c r="NQ1537" s="168"/>
      <c r="NR1537" s="168"/>
      <c r="NS1537" s="168"/>
      <c r="NT1537" s="168"/>
      <c r="NU1537" s="168"/>
      <c r="NV1537" s="168"/>
      <c r="NW1537" s="168"/>
      <c r="NX1537" s="168"/>
      <c r="NY1537" s="168"/>
      <c r="NZ1537" s="168"/>
      <c r="OA1537" s="168"/>
      <c r="OB1537" s="168"/>
      <c r="OC1537" s="168"/>
      <c r="OD1537" s="168"/>
      <c r="OE1537" s="168"/>
      <c r="OF1537" s="168"/>
      <c r="OG1537" s="168"/>
      <c r="OH1537" s="168"/>
      <c r="OI1537" s="168"/>
      <c r="OJ1537" s="168"/>
      <c r="OK1537" s="168"/>
      <c r="OL1537" s="168"/>
      <c r="OM1537" s="168"/>
      <c r="ON1537" s="168"/>
      <c r="OO1537" s="168"/>
      <c r="OP1537" s="168"/>
      <c r="OQ1537" s="168"/>
      <c r="OR1537" s="168"/>
      <c r="OS1537" s="168"/>
      <c r="OT1537" s="168"/>
      <c r="OU1537" s="168"/>
      <c r="OV1537" s="168"/>
      <c r="OW1537" s="168"/>
      <c r="OX1537" s="168"/>
      <c r="OY1537" s="168"/>
      <c r="OZ1537" s="168"/>
      <c r="PA1537" s="168"/>
      <c r="PB1537" s="168"/>
      <c r="PC1537" s="168"/>
      <c r="PD1537" s="168"/>
      <c r="PE1537" s="168"/>
      <c r="PF1537" s="168"/>
      <c r="PG1537" s="168"/>
      <c r="PH1537" s="168"/>
      <c r="PI1537" s="168"/>
      <c r="PJ1537" s="168"/>
      <c r="PK1537" s="168"/>
      <c r="PL1537" s="168"/>
      <c r="PM1537" s="168"/>
      <c r="PN1537" s="168"/>
      <c r="PO1537" s="168"/>
      <c r="PP1537" s="168"/>
      <c r="PQ1537" s="168"/>
      <c r="PR1537" s="168"/>
      <c r="PS1537" s="168"/>
      <c r="PT1537" s="168"/>
      <c r="PU1537" s="168"/>
      <c r="PV1537" s="168"/>
      <c r="PW1537" s="168"/>
      <c r="PX1537" s="168"/>
      <c r="PY1537" s="168"/>
      <c r="PZ1537" s="168"/>
      <c r="QA1537" s="168"/>
      <c r="QB1537" s="168"/>
      <c r="QC1537" s="168"/>
      <c r="QD1537" s="168"/>
      <c r="QE1537" s="168"/>
      <c r="QF1537" s="168"/>
      <c r="QG1537" s="168"/>
      <c r="QH1537" s="168"/>
      <c r="QI1537" s="168"/>
      <c r="QJ1537" s="168"/>
      <c r="QK1537" s="168"/>
      <c r="QL1537" s="168"/>
      <c r="QM1537" s="168"/>
      <c r="QN1537" s="168"/>
      <c r="QO1537" s="168"/>
      <c r="QP1537" s="168"/>
      <c r="QQ1537" s="168"/>
      <c r="QR1537" s="168"/>
      <c r="QS1537" s="168"/>
      <c r="QT1537" s="168"/>
      <c r="QU1537" s="168"/>
      <c r="QV1537" s="168"/>
      <c r="QW1537" s="168"/>
      <c r="QX1537" s="168"/>
      <c r="QY1537" s="168"/>
      <c r="QZ1537" s="168"/>
      <c r="RA1537" s="168"/>
      <c r="RB1537" s="168"/>
      <c r="RC1537" s="168"/>
      <c r="RD1537" s="168"/>
      <c r="RE1537" s="168"/>
      <c r="RF1537" s="168"/>
      <c r="RG1537" s="168"/>
      <c r="RH1537" s="168"/>
      <c r="RI1537" s="168"/>
      <c r="RJ1537" s="168"/>
      <c r="RK1537" s="168"/>
      <c r="RL1537" s="168"/>
      <c r="RM1537" s="168"/>
      <c r="RN1537" s="168"/>
      <c r="RO1537" s="168"/>
      <c r="RP1537" s="168"/>
      <c r="RQ1537" s="168"/>
      <c r="RR1537" s="168"/>
      <c r="RS1537" s="168"/>
      <c r="RT1537" s="168"/>
      <c r="RU1537" s="168"/>
      <c r="RV1537" s="168"/>
      <c r="RW1537" s="168"/>
      <c r="RX1537" s="168"/>
      <c r="RY1537" s="168"/>
      <c r="RZ1537" s="168"/>
      <c r="SA1537" s="168"/>
      <c r="SB1537" s="168"/>
      <c r="SC1537" s="168"/>
      <c r="SD1537" s="168"/>
      <c r="SE1537" s="168"/>
      <c r="SF1537" s="168"/>
      <c r="SG1537" s="168"/>
      <c r="SH1537" s="168"/>
      <c r="SI1537" s="168"/>
      <c r="SJ1537" s="168"/>
      <c r="SK1537" s="168"/>
      <c r="SL1537" s="168"/>
      <c r="SM1537" s="168"/>
      <c r="SN1537" s="168"/>
      <c r="SO1537" s="168"/>
      <c r="SP1537" s="168"/>
      <c r="SQ1537" s="168"/>
      <c r="SR1537" s="168"/>
      <c r="SS1537" s="168"/>
      <c r="ST1537" s="168"/>
      <c r="SU1537" s="168"/>
      <c r="SV1537" s="168"/>
      <c r="SW1537" s="168"/>
      <c r="SX1537" s="168"/>
      <c r="SY1537" s="168"/>
      <c r="SZ1537" s="168"/>
      <c r="TA1537" s="168"/>
      <c r="TB1537" s="168"/>
      <c r="TC1537" s="168"/>
      <c r="TD1537" s="168"/>
      <c r="TE1537" s="168"/>
      <c r="TF1537" s="168"/>
      <c r="TG1537" s="168"/>
      <c r="TH1537" s="168"/>
      <c r="TI1537" s="168"/>
      <c r="TJ1537" s="168"/>
      <c r="TK1537" s="168"/>
      <c r="TL1537" s="168"/>
      <c r="TM1537" s="168"/>
      <c r="TN1537" s="168"/>
      <c r="TO1537" s="168"/>
      <c r="TP1537" s="168"/>
      <c r="TQ1537" s="168"/>
      <c r="TR1537" s="168"/>
      <c r="TS1537" s="168"/>
      <c r="TT1537" s="168"/>
      <c r="TU1537" s="168"/>
      <c r="TV1537" s="168"/>
      <c r="TW1537" s="168"/>
      <c r="TX1537" s="168"/>
      <c r="TY1537" s="168"/>
      <c r="TZ1537" s="168"/>
      <c r="UA1537" s="168"/>
      <c r="UB1537" s="168"/>
      <c r="UC1537" s="168"/>
      <c r="UD1537" s="168"/>
      <c r="UE1537" s="168"/>
      <c r="UF1537" s="168"/>
      <c r="UG1537" s="168"/>
      <c r="UH1537" s="168"/>
      <c r="UI1537" s="168"/>
      <c r="UJ1537" s="168"/>
      <c r="UK1537" s="168"/>
      <c r="UL1537" s="168"/>
      <c r="UM1537" s="168"/>
      <c r="UN1537" s="168"/>
      <c r="UO1537" s="168"/>
      <c r="UP1537" s="168"/>
      <c r="UQ1537" s="168"/>
      <c r="UR1537" s="168"/>
      <c r="US1537" s="168"/>
      <c r="UT1537" s="168"/>
      <c r="UU1537" s="168"/>
      <c r="UV1537" s="168"/>
      <c r="UW1537" s="168"/>
      <c r="UX1537" s="168"/>
      <c r="UY1537" s="168"/>
      <c r="UZ1537" s="168"/>
      <c r="VA1537" s="168"/>
      <c r="VB1537" s="168"/>
      <c r="VC1537" s="168"/>
      <c r="VD1537" s="168"/>
      <c r="VE1537" s="168"/>
      <c r="VF1537" s="168"/>
      <c r="VG1537" s="168"/>
      <c r="VH1537" s="168"/>
      <c r="VI1537" s="168"/>
      <c r="VJ1537" s="168"/>
      <c r="VK1537" s="168"/>
      <c r="VL1537" s="168"/>
      <c r="VM1537" s="168"/>
      <c r="VN1537" s="168"/>
      <c r="VO1537" s="168"/>
      <c r="VP1537" s="168"/>
      <c r="VQ1537" s="168"/>
      <c r="VR1537" s="168"/>
      <c r="VS1537" s="168"/>
      <c r="VT1537" s="168"/>
      <c r="VU1537" s="168"/>
      <c r="VV1537" s="168"/>
      <c r="VW1537" s="168"/>
      <c r="VX1537" s="168"/>
      <c r="VY1537" s="168"/>
      <c r="VZ1537" s="168"/>
      <c r="WA1537" s="168"/>
      <c r="WB1537" s="168"/>
      <c r="WC1537" s="168"/>
      <c r="WD1537" s="168"/>
      <c r="WE1537" s="168"/>
      <c r="WF1537" s="168"/>
      <c r="WG1537" s="168"/>
      <c r="WH1537" s="168"/>
      <c r="WI1537" s="168"/>
      <c r="WJ1537" s="168"/>
      <c r="WK1537" s="168"/>
      <c r="WL1537" s="168"/>
      <c r="WM1537" s="168"/>
      <c r="WN1537" s="168"/>
      <c r="WO1537" s="168"/>
      <c r="WP1537" s="168"/>
      <c r="WQ1537" s="168"/>
      <c r="WR1537" s="168"/>
      <c r="WS1537" s="168"/>
      <c r="WT1537" s="168"/>
      <c r="WU1537" s="168"/>
      <c r="WV1537" s="168"/>
      <c r="WW1537" s="168"/>
      <c r="WX1537" s="168"/>
      <c r="WY1537" s="168"/>
      <c r="WZ1537" s="168"/>
      <c r="XA1537" s="168"/>
      <c r="XB1537" s="168"/>
      <c r="XC1537" s="168"/>
      <c r="XD1537" s="168"/>
      <c r="XE1537" s="168"/>
      <c r="XF1537" s="168"/>
      <c r="XG1537" s="168"/>
      <c r="XH1537" s="168"/>
      <c r="XI1537" s="168"/>
      <c r="XJ1537" s="168"/>
      <c r="XK1537" s="168"/>
      <c r="XL1537" s="168"/>
      <c r="XM1537" s="168"/>
      <c r="XN1537" s="168"/>
      <c r="XO1537" s="168"/>
      <c r="XP1537" s="168"/>
      <c r="XQ1537" s="168"/>
      <c r="XR1537" s="168"/>
      <c r="XS1537" s="168"/>
      <c r="XT1537" s="168"/>
      <c r="XU1537" s="168"/>
      <c r="XV1537" s="168"/>
      <c r="XW1537" s="168"/>
      <c r="XX1537" s="168"/>
      <c r="XY1537" s="168"/>
      <c r="XZ1537" s="168"/>
      <c r="YA1537" s="168"/>
      <c r="YB1537" s="168"/>
      <c r="YC1537" s="168"/>
      <c r="YD1537" s="168"/>
      <c r="YE1537" s="168"/>
      <c r="YF1537" s="168"/>
      <c r="YG1537" s="168"/>
      <c r="YH1537" s="168"/>
      <c r="YI1537" s="168"/>
      <c r="YJ1537" s="168"/>
      <c r="YK1537" s="168"/>
      <c r="YL1537" s="168"/>
      <c r="YM1537" s="168"/>
      <c r="YN1537" s="168"/>
      <c r="YO1537" s="168"/>
      <c r="YP1537" s="168"/>
      <c r="YQ1537" s="168"/>
      <c r="YR1537" s="168"/>
      <c r="YS1537" s="168"/>
      <c r="YT1537" s="168"/>
      <c r="YU1537" s="168"/>
      <c r="YV1537" s="168"/>
      <c r="YW1537" s="168"/>
      <c r="YX1537" s="168"/>
      <c r="YY1537" s="168"/>
      <c r="YZ1537" s="168"/>
      <c r="ZA1537" s="168"/>
      <c r="ZB1537" s="168"/>
      <c r="ZC1537" s="168"/>
      <c r="ZD1537" s="168"/>
      <c r="ZE1537" s="168"/>
      <c r="ZF1537" s="168"/>
      <c r="ZG1537" s="168"/>
      <c r="ZH1537" s="168"/>
      <c r="ZI1537" s="168"/>
      <c r="ZJ1537" s="168"/>
      <c r="ZK1537" s="168"/>
      <c r="ZL1537" s="168"/>
      <c r="ZM1537" s="168"/>
      <c r="ZN1537" s="168"/>
      <c r="ZO1537" s="168"/>
      <c r="ZP1537" s="168"/>
      <c r="ZQ1537" s="168"/>
      <c r="ZR1537" s="168"/>
      <c r="ZS1537" s="168"/>
      <c r="ZT1537" s="168"/>
      <c r="ZU1537" s="168"/>
      <c r="ZV1537" s="168"/>
      <c r="ZW1537" s="168"/>
      <c r="ZX1537" s="168"/>
      <c r="ZY1537" s="168"/>
      <c r="ZZ1537" s="168"/>
      <c r="AAA1537" s="168"/>
      <c r="AAB1537" s="168"/>
      <c r="AAC1537" s="168"/>
      <c r="AAD1537" s="168"/>
      <c r="AAE1537" s="168"/>
      <c r="AAF1537" s="168"/>
      <c r="AAG1537" s="168"/>
      <c r="AAH1537" s="168"/>
      <c r="AAI1537" s="168"/>
      <c r="AAJ1537" s="168"/>
      <c r="AAK1537" s="168"/>
      <c r="AAL1537" s="168"/>
      <c r="AAM1537" s="168"/>
      <c r="AAN1537" s="168"/>
      <c r="AAO1537" s="168"/>
      <c r="AAP1537" s="168"/>
      <c r="AAQ1537" s="168"/>
      <c r="AAR1537" s="168"/>
      <c r="AAS1537" s="168"/>
      <c r="AAT1537" s="168"/>
      <c r="AAU1537" s="168"/>
      <c r="AAV1537" s="168"/>
      <c r="AAW1537" s="168"/>
      <c r="AAX1537" s="168"/>
      <c r="AAY1537" s="168"/>
      <c r="AAZ1537" s="168"/>
      <c r="ABA1537" s="168"/>
      <c r="ABB1537" s="168"/>
      <c r="ABC1537" s="168"/>
      <c r="ABD1537" s="168"/>
      <c r="ABE1537" s="168"/>
      <c r="ABF1537" s="168"/>
      <c r="ABG1537" s="168"/>
      <c r="ABH1537" s="168"/>
      <c r="ABI1537" s="168"/>
      <c r="ABJ1537" s="168"/>
      <c r="ABK1537" s="168"/>
      <c r="ABL1537" s="168"/>
      <c r="ABM1537" s="168"/>
      <c r="ABN1537" s="168"/>
      <c r="ABO1537" s="168"/>
      <c r="ABP1537" s="168"/>
      <c r="ABQ1537" s="168"/>
      <c r="ABR1537" s="168"/>
      <c r="ABS1537" s="168"/>
      <c r="ABT1537" s="168"/>
      <c r="ABU1537" s="168"/>
      <c r="ABV1537" s="168"/>
      <c r="ABW1537" s="168"/>
      <c r="ABX1537" s="168"/>
      <c r="ABY1537" s="168"/>
      <c r="ABZ1537" s="168"/>
      <c r="ACA1537" s="168"/>
      <c r="ACB1537" s="168"/>
      <c r="ACC1537" s="168"/>
      <c r="ACD1537" s="168"/>
      <c r="ACE1537" s="168"/>
      <c r="ACF1537" s="168"/>
      <c r="ACG1537" s="168"/>
      <c r="ACH1537" s="168"/>
      <c r="ACI1537" s="168"/>
      <c r="ACJ1537" s="168"/>
      <c r="ACK1537" s="168"/>
      <c r="ACL1537" s="168"/>
      <c r="ACM1537" s="168"/>
      <c r="ACN1537" s="168"/>
      <c r="ACO1537" s="168"/>
      <c r="ACP1537" s="168"/>
      <c r="ACQ1537" s="168"/>
      <c r="ACR1537" s="168"/>
      <c r="ACS1537" s="168"/>
      <c r="ACT1537" s="168"/>
      <c r="ACU1537" s="168"/>
      <c r="ACV1537" s="168"/>
      <c r="ACW1537" s="168"/>
      <c r="ACX1537" s="168"/>
      <c r="ACY1537" s="168"/>
      <c r="ACZ1537" s="168"/>
      <c r="ADA1537" s="168"/>
      <c r="ADB1537" s="168"/>
      <c r="ADC1537" s="168"/>
      <c r="ADD1537" s="168"/>
      <c r="ADE1537" s="168"/>
      <c r="ADF1537" s="168"/>
      <c r="ADG1537" s="168"/>
      <c r="ADH1537" s="168"/>
      <c r="ADI1537" s="168"/>
      <c r="ADJ1537" s="168"/>
      <c r="ADK1537" s="168"/>
      <c r="ADL1537" s="168"/>
      <c r="ADM1537" s="168"/>
      <c r="ADN1537" s="168"/>
      <c r="ADO1537" s="168"/>
      <c r="ADP1537" s="168"/>
      <c r="ADQ1537" s="168"/>
      <c r="ADR1537" s="168"/>
      <c r="ADS1537" s="168"/>
      <c r="ADT1537" s="168"/>
      <c r="ADU1537" s="168"/>
      <c r="ADV1537" s="168"/>
      <c r="ADW1537" s="168"/>
      <c r="ADX1537" s="168"/>
      <c r="ADY1537" s="168"/>
      <c r="ADZ1537" s="168"/>
      <c r="AEA1537" s="168"/>
      <c r="AEB1537" s="168"/>
      <c r="AEC1537" s="168"/>
      <c r="AED1537" s="168"/>
      <c r="AEE1537" s="168"/>
      <c r="AEF1537" s="168"/>
      <c r="AEG1537" s="168"/>
      <c r="AEH1537" s="168"/>
      <c r="AEI1537" s="168"/>
      <c r="AEJ1537" s="168"/>
      <c r="AEK1537" s="168"/>
      <c r="AEL1537" s="168"/>
      <c r="AEM1537" s="168"/>
      <c r="AEN1537" s="168"/>
      <c r="AEO1537" s="168"/>
      <c r="AEP1537" s="168"/>
      <c r="AEQ1537" s="168"/>
      <c r="AER1537" s="168"/>
      <c r="AES1537" s="168"/>
      <c r="AET1537" s="168"/>
      <c r="AEU1537" s="168"/>
      <c r="AEV1537" s="168"/>
      <c r="AEW1537" s="168"/>
      <c r="AEX1537" s="168"/>
      <c r="AEY1537" s="168"/>
      <c r="AEZ1537" s="168"/>
      <c r="AFA1537" s="168"/>
      <c r="AFB1537" s="168"/>
      <c r="AFC1537" s="168"/>
      <c r="AFD1537" s="168"/>
      <c r="AFE1537" s="168"/>
      <c r="AFF1537" s="168"/>
      <c r="AFG1537" s="168"/>
      <c r="AFH1537" s="168"/>
      <c r="AFI1537" s="168"/>
      <c r="AFJ1537" s="168"/>
      <c r="AFK1537" s="168"/>
      <c r="AFL1537" s="168"/>
      <c r="AFM1537" s="168"/>
      <c r="AFN1537" s="168"/>
      <c r="AFO1537" s="168"/>
      <c r="AFP1537" s="168"/>
      <c r="AFQ1537" s="168"/>
      <c r="AFR1537" s="168"/>
      <c r="AFS1537" s="168"/>
      <c r="AFT1537" s="168"/>
      <c r="AFU1537" s="168"/>
      <c r="AFV1537" s="168"/>
      <c r="AFW1537" s="168"/>
      <c r="AFX1537" s="168"/>
      <c r="AFY1537" s="168"/>
      <c r="AFZ1537" s="168"/>
      <c r="AGA1537" s="168"/>
      <c r="AGB1537" s="168"/>
      <c r="AGC1537" s="168"/>
      <c r="AGD1537" s="168"/>
      <c r="AGE1537" s="168"/>
      <c r="AGF1537" s="168"/>
      <c r="AGG1537" s="168"/>
      <c r="AGH1537" s="168"/>
      <c r="AGI1537" s="168"/>
      <c r="AGJ1537" s="168"/>
      <c r="AGK1537" s="168"/>
      <c r="AGL1537" s="168"/>
      <c r="AGM1537" s="168"/>
      <c r="AGN1537" s="168"/>
      <c r="AGO1537" s="168"/>
      <c r="AGP1537" s="168"/>
      <c r="AGQ1537" s="168"/>
      <c r="AGR1537" s="168"/>
      <c r="AGS1537" s="168"/>
      <c r="AGT1537" s="168"/>
      <c r="AGU1537" s="168"/>
      <c r="AGV1537" s="168"/>
      <c r="AGW1537" s="168"/>
      <c r="AGX1537" s="168"/>
      <c r="AGY1537" s="168"/>
      <c r="AGZ1537" s="168"/>
      <c r="AHA1537" s="168"/>
      <c r="AHB1537" s="168"/>
      <c r="AHC1537" s="168"/>
      <c r="AHD1537" s="168"/>
      <c r="AHE1537" s="168"/>
      <c r="AHF1537" s="168"/>
      <c r="AHG1537" s="168"/>
      <c r="AHH1537" s="168"/>
      <c r="AHI1537" s="168"/>
      <c r="AHJ1537" s="168"/>
      <c r="AHK1537" s="168"/>
      <c r="AHL1537" s="168"/>
      <c r="AHM1537" s="168"/>
      <c r="AHN1537" s="168"/>
      <c r="AHO1537" s="168"/>
      <c r="AHP1537" s="168"/>
      <c r="AHQ1537" s="168"/>
      <c r="AHR1537" s="168"/>
      <c r="AHS1537" s="168"/>
      <c r="AHT1537" s="168"/>
      <c r="AHU1537" s="168"/>
      <c r="AHV1537" s="168"/>
      <c r="AHW1537" s="168"/>
      <c r="AHX1537" s="168"/>
      <c r="AHY1537" s="168"/>
      <c r="AHZ1537" s="168"/>
      <c r="AIA1537" s="168"/>
      <c r="AIB1537" s="168"/>
      <c r="AIC1537" s="168"/>
      <c r="AID1537" s="168"/>
      <c r="AIE1537" s="168"/>
      <c r="AIF1537" s="168"/>
      <c r="AIG1537" s="168"/>
      <c r="AIH1537" s="168"/>
      <c r="AII1537" s="168"/>
      <c r="AIJ1537" s="168"/>
      <c r="AIK1537" s="168"/>
      <c r="AIL1537" s="168"/>
      <c r="AIM1537" s="168"/>
      <c r="AIN1537" s="168"/>
      <c r="AIO1537" s="168"/>
      <c r="AIP1537" s="168"/>
      <c r="AIQ1537" s="168"/>
      <c r="AIR1537" s="168"/>
      <c r="AIS1537" s="168"/>
      <c r="AIT1537" s="168"/>
      <c r="AIU1537" s="168"/>
      <c r="AIV1537" s="168"/>
      <c r="AIW1537" s="168"/>
      <c r="AIX1537" s="168"/>
      <c r="AIY1537" s="168"/>
      <c r="AIZ1537" s="168"/>
      <c r="AJA1537" s="168"/>
      <c r="AJB1537" s="168"/>
      <c r="AJC1537" s="168"/>
      <c r="AJD1537" s="168"/>
      <c r="AJE1537" s="168"/>
      <c r="AJF1537" s="168"/>
      <c r="AJG1537" s="168"/>
      <c r="AJH1537" s="168"/>
      <c r="AJI1537" s="168"/>
      <c r="AJJ1537" s="168"/>
      <c r="AJK1537" s="168"/>
    </row>
    <row r="1538" spans="1:947" s="33" customFormat="1" ht="31.5" customHeight="1" x14ac:dyDescent="0.2">
      <c r="A1538" s="195" t="s">
        <v>3846</v>
      </c>
      <c r="B1538" s="289" t="s">
        <v>61</v>
      </c>
      <c r="C1538" s="170" t="s">
        <v>1244</v>
      </c>
      <c r="D1538" s="191"/>
      <c r="E1538" s="191"/>
      <c r="F1538" s="186">
        <v>765</v>
      </c>
      <c r="G1538" s="290">
        <v>42921</v>
      </c>
      <c r="H1538" s="191"/>
      <c r="I1538" s="191"/>
      <c r="J1538" s="191"/>
      <c r="K1538" s="187"/>
      <c r="L1538" s="189">
        <v>3294.4</v>
      </c>
      <c r="M1538" s="168"/>
      <c r="N1538" s="168"/>
      <c r="O1538" s="168"/>
      <c r="P1538" s="168"/>
      <c r="Q1538" s="168"/>
      <c r="R1538" s="168"/>
      <c r="S1538" s="168"/>
      <c r="T1538" s="168"/>
      <c r="U1538" s="168"/>
      <c r="V1538" s="168"/>
      <c r="W1538" s="168"/>
      <c r="X1538" s="168"/>
      <c r="Y1538" s="168"/>
      <c r="Z1538" s="168"/>
      <c r="AA1538" s="168"/>
      <c r="AB1538" s="168"/>
      <c r="AC1538" s="168"/>
      <c r="AD1538" s="168"/>
      <c r="AE1538" s="168"/>
      <c r="AF1538" s="168"/>
      <c r="AG1538" s="168"/>
      <c r="AH1538" s="168"/>
      <c r="AI1538" s="168"/>
      <c r="AJ1538" s="168"/>
      <c r="AK1538" s="168"/>
      <c r="AL1538" s="168"/>
      <c r="AM1538" s="168"/>
      <c r="AN1538" s="168"/>
      <c r="AO1538" s="168"/>
      <c r="AP1538" s="168"/>
      <c r="AQ1538" s="168"/>
      <c r="AR1538" s="168"/>
      <c r="AS1538" s="168"/>
      <c r="AT1538" s="168"/>
      <c r="AU1538" s="168"/>
      <c r="AV1538" s="168"/>
      <c r="AW1538" s="168"/>
      <c r="AX1538" s="168"/>
      <c r="AY1538" s="168"/>
      <c r="AZ1538" s="168"/>
      <c r="BA1538" s="168"/>
      <c r="BB1538" s="168"/>
      <c r="BC1538" s="168"/>
      <c r="BD1538" s="168"/>
      <c r="BE1538" s="168"/>
      <c r="BF1538" s="168"/>
      <c r="BG1538" s="168"/>
      <c r="BH1538" s="168"/>
      <c r="BI1538" s="168"/>
      <c r="BJ1538" s="168"/>
      <c r="BK1538" s="168"/>
      <c r="BL1538" s="168"/>
      <c r="BM1538" s="168"/>
      <c r="BN1538" s="168"/>
      <c r="BO1538" s="168"/>
      <c r="BP1538" s="168"/>
      <c r="BQ1538" s="168"/>
      <c r="BR1538" s="168"/>
      <c r="BS1538" s="168"/>
      <c r="BT1538" s="168"/>
      <c r="BU1538" s="168"/>
      <c r="BV1538" s="168"/>
      <c r="BW1538" s="168"/>
      <c r="BX1538" s="168"/>
      <c r="BY1538" s="168"/>
      <c r="BZ1538" s="168"/>
      <c r="CA1538" s="168"/>
      <c r="CB1538" s="168"/>
      <c r="CC1538" s="168"/>
      <c r="CD1538" s="168"/>
      <c r="CE1538" s="168"/>
      <c r="CF1538" s="168"/>
      <c r="CG1538" s="168"/>
      <c r="CH1538" s="168"/>
      <c r="CI1538" s="168"/>
      <c r="CJ1538" s="168"/>
      <c r="CK1538" s="168"/>
      <c r="CL1538" s="168"/>
      <c r="CM1538" s="168"/>
      <c r="CN1538" s="168"/>
      <c r="CO1538" s="168"/>
      <c r="CP1538" s="168"/>
      <c r="CQ1538" s="168"/>
      <c r="CR1538" s="168"/>
      <c r="CS1538" s="168"/>
      <c r="CT1538" s="168"/>
      <c r="CU1538" s="168"/>
      <c r="CV1538" s="168"/>
      <c r="CW1538" s="168"/>
      <c r="CX1538" s="168"/>
      <c r="CY1538" s="168"/>
      <c r="CZ1538" s="168"/>
      <c r="DA1538" s="168"/>
      <c r="DB1538" s="168"/>
      <c r="DC1538" s="168"/>
      <c r="DD1538" s="168"/>
      <c r="DE1538" s="168"/>
      <c r="DF1538" s="168"/>
      <c r="DG1538" s="168"/>
      <c r="DH1538" s="168"/>
      <c r="DI1538" s="168"/>
      <c r="DJ1538" s="168"/>
      <c r="DK1538" s="168"/>
      <c r="DL1538" s="168"/>
      <c r="DM1538" s="168"/>
      <c r="DN1538" s="168"/>
      <c r="DO1538" s="168"/>
      <c r="DP1538" s="168"/>
      <c r="DQ1538" s="168"/>
      <c r="DR1538" s="168"/>
      <c r="DS1538" s="168"/>
      <c r="DT1538" s="168"/>
      <c r="DU1538" s="168"/>
      <c r="DV1538" s="168"/>
      <c r="DW1538" s="168"/>
      <c r="DX1538" s="168"/>
      <c r="DY1538" s="168"/>
      <c r="DZ1538" s="168"/>
      <c r="EA1538" s="168"/>
      <c r="EB1538" s="168"/>
      <c r="EC1538" s="168"/>
      <c r="ED1538" s="168"/>
      <c r="EE1538" s="168"/>
      <c r="EF1538" s="168"/>
      <c r="EG1538" s="168"/>
      <c r="EH1538" s="168"/>
      <c r="EI1538" s="168"/>
      <c r="EJ1538" s="168"/>
      <c r="EK1538" s="168"/>
      <c r="EL1538" s="168"/>
      <c r="EM1538" s="168"/>
      <c r="EN1538" s="168"/>
      <c r="EO1538" s="168"/>
      <c r="EP1538" s="168"/>
      <c r="EQ1538" s="168"/>
      <c r="ER1538" s="168"/>
      <c r="ES1538" s="168"/>
      <c r="ET1538" s="168"/>
      <c r="EU1538" s="168"/>
      <c r="EV1538" s="168"/>
      <c r="EW1538" s="168"/>
      <c r="EX1538" s="168"/>
      <c r="EY1538" s="168"/>
      <c r="EZ1538" s="168"/>
      <c r="FA1538" s="168"/>
      <c r="FB1538" s="168"/>
      <c r="FC1538" s="168"/>
      <c r="FD1538" s="168"/>
      <c r="FE1538" s="168"/>
      <c r="FF1538" s="168"/>
      <c r="FG1538" s="168"/>
      <c r="FH1538" s="168"/>
      <c r="FI1538" s="168"/>
      <c r="FJ1538" s="168"/>
      <c r="FK1538" s="168"/>
      <c r="FL1538" s="168"/>
      <c r="FM1538" s="168"/>
      <c r="FN1538" s="168"/>
      <c r="FO1538" s="168"/>
      <c r="FP1538" s="168"/>
      <c r="FQ1538" s="168"/>
      <c r="FR1538" s="168"/>
      <c r="FS1538" s="168"/>
      <c r="FT1538" s="168"/>
      <c r="FU1538" s="168"/>
      <c r="FV1538" s="168"/>
      <c r="FW1538" s="168"/>
      <c r="FX1538" s="168"/>
      <c r="FY1538" s="168"/>
      <c r="FZ1538" s="168"/>
      <c r="GA1538" s="168"/>
      <c r="GB1538" s="168"/>
      <c r="GC1538" s="168"/>
      <c r="GD1538" s="168"/>
      <c r="GE1538" s="168"/>
      <c r="GF1538" s="168"/>
      <c r="GG1538" s="168"/>
      <c r="GH1538" s="168"/>
      <c r="GI1538" s="168"/>
      <c r="GJ1538" s="168"/>
      <c r="GK1538" s="168"/>
      <c r="GL1538" s="168"/>
      <c r="GM1538" s="168"/>
      <c r="GN1538" s="168"/>
      <c r="GO1538" s="168"/>
      <c r="GP1538" s="168"/>
      <c r="GQ1538" s="168"/>
      <c r="GR1538" s="168"/>
      <c r="GS1538" s="168"/>
      <c r="GT1538" s="168"/>
      <c r="GU1538" s="168"/>
      <c r="GV1538" s="168"/>
      <c r="GW1538" s="168"/>
      <c r="GX1538" s="168"/>
      <c r="GY1538" s="168"/>
      <c r="GZ1538" s="168"/>
      <c r="HA1538" s="168"/>
      <c r="HB1538" s="168"/>
      <c r="HC1538" s="168"/>
      <c r="HD1538" s="168"/>
      <c r="HE1538" s="168"/>
      <c r="HF1538" s="168"/>
      <c r="HG1538" s="168"/>
      <c r="HH1538" s="168"/>
      <c r="HI1538" s="168"/>
      <c r="HJ1538" s="168"/>
      <c r="HK1538" s="168"/>
      <c r="HL1538" s="168"/>
      <c r="HM1538" s="168"/>
      <c r="HN1538" s="168"/>
      <c r="HO1538" s="168"/>
      <c r="HP1538" s="168"/>
      <c r="HQ1538" s="168"/>
      <c r="HR1538" s="168"/>
      <c r="HS1538" s="168"/>
      <c r="HT1538" s="168"/>
      <c r="HU1538" s="168"/>
      <c r="HV1538" s="168"/>
      <c r="HW1538" s="168"/>
      <c r="HX1538" s="168"/>
      <c r="HY1538" s="168"/>
      <c r="HZ1538" s="168"/>
      <c r="IA1538" s="168"/>
      <c r="IB1538" s="168"/>
      <c r="IC1538" s="168"/>
      <c r="ID1538" s="168"/>
      <c r="IE1538" s="168"/>
      <c r="IF1538" s="168"/>
      <c r="IG1538" s="168"/>
      <c r="IH1538" s="168"/>
      <c r="II1538" s="168"/>
      <c r="IJ1538" s="168"/>
      <c r="IK1538" s="168"/>
      <c r="IL1538" s="168"/>
      <c r="IM1538" s="168"/>
      <c r="IN1538" s="168"/>
      <c r="IO1538" s="168"/>
      <c r="IP1538" s="168"/>
      <c r="IQ1538" s="168"/>
      <c r="IR1538" s="168"/>
      <c r="IS1538" s="168"/>
      <c r="IT1538" s="168"/>
      <c r="IU1538" s="168"/>
      <c r="IV1538" s="168"/>
      <c r="IW1538" s="168"/>
      <c r="IX1538" s="168"/>
      <c r="IY1538" s="168"/>
      <c r="IZ1538" s="168"/>
      <c r="JA1538" s="168"/>
      <c r="JB1538" s="168"/>
      <c r="JC1538" s="168"/>
      <c r="JD1538" s="168"/>
      <c r="JE1538" s="168"/>
      <c r="JF1538" s="168"/>
      <c r="JG1538" s="168"/>
      <c r="JH1538" s="168"/>
      <c r="JI1538" s="168"/>
      <c r="JJ1538" s="168"/>
      <c r="JK1538" s="168"/>
      <c r="JL1538" s="168"/>
      <c r="JM1538" s="168"/>
      <c r="JN1538" s="168"/>
      <c r="JO1538" s="168"/>
      <c r="JP1538" s="168"/>
      <c r="JQ1538" s="168"/>
      <c r="JR1538" s="168"/>
      <c r="JS1538" s="168"/>
      <c r="JT1538" s="168"/>
      <c r="JU1538" s="168"/>
      <c r="JV1538" s="168"/>
      <c r="JW1538" s="168"/>
      <c r="JX1538" s="168"/>
      <c r="JY1538" s="168"/>
      <c r="JZ1538" s="168"/>
      <c r="KA1538" s="168"/>
      <c r="KB1538" s="168"/>
      <c r="KC1538" s="168"/>
      <c r="KD1538" s="168"/>
      <c r="KE1538" s="168"/>
      <c r="KF1538" s="168"/>
      <c r="KG1538" s="168"/>
      <c r="KH1538" s="168"/>
      <c r="KI1538" s="168"/>
      <c r="KJ1538" s="168"/>
      <c r="KK1538" s="168"/>
      <c r="KL1538" s="168"/>
      <c r="KM1538" s="168"/>
      <c r="KN1538" s="168"/>
      <c r="KO1538" s="168"/>
      <c r="KP1538" s="168"/>
      <c r="KQ1538" s="168"/>
      <c r="KR1538" s="168"/>
      <c r="KS1538" s="168"/>
      <c r="KT1538" s="168"/>
      <c r="KU1538" s="168"/>
      <c r="KV1538" s="168"/>
      <c r="KW1538" s="168"/>
      <c r="KX1538" s="168"/>
      <c r="KY1538" s="168"/>
      <c r="KZ1538" s="168"/>
      <c r="LA1538" s="168"/>
      <c r="LB1538" s="168"/>
      <c r="LC1538" s="168"/>
      <c r="LD1538" s="168"/>
      <c r="LE1538" s="168"/>
      <c r="LF1538" s="168"/>
      <c r="LG1538" s="168"/>
      <c r="LH1538" s="168"/>
      <c r="LI1538" s="168"/>
      <c r="LJ1538" s="168"/>
      <c r="LK1538" s="168"/>
      <c r="LL1538" s="168"/>
      <c r="LM1538" s="168"/>
      <c r="LN1538" s="168"/>
      <c r="LO1538" s="168"/>
      <c r="LP1538" s="168"/>
      <c r="LQ1538" s="168"/>
      <c r="LR1538" s="168"/>
      <c r="LS1538" s="168"/>
      <c r="LT1538" s="168"/>
      <c r="LU1538" s="168"/>
      <c r="LV1538" s="168"/>
      <c r="LW1538" s="168"/>
      <c r="LX1538" s="168"/>
      <c r="LY1538" s="168"/>
      <c r="LZ1538" s="168"/>
      <c r="MA1538" s="168"/>
      <c r="MB1538" s="168"/>
      <c r="MC1538" s="168"/>
      <c r="MD1538" s="168"/>
      <c r="ME1538" s="168"/>
      <c r="MF1538" s="168"/>
      <c r="MG1538" s="168"/>
      <c r="MH1538" s="168"/>
      <c r="MI1538" s="168"/>
      <c r="MJ1538" s="168"/>
      <c r="MK1538" s="168"/>
      <c r="ML1538" s="168"/>
      <c r="MM1538" s="168"/>
      <c r="MN1538" s="168"/>
      <c r="MO1538" s="168"/>
      <c r="MP1538" s="168"/>
      <c r="MQ1538" s="168"/>
      <c r="MR1538" s="168"/>
      <c r="MS1538" s="168"/>
      <c r="MT1538" s="168"/>
      <c r="MU1538" s="168"/>
      <c r="MV1538" s="168"/>
      <c r="MW1538" s="168"/>
      <c r="MX1538" s="168"/>
      <c r="MY1538" s="168"/>
      <c r="MZ1538" s="168"/>
      <c r="NA1538" s="168"/>
      <c r="NB1538" s="168"/>
      <c r="NC1538" s="168"/>
      <c r="ND1538" s="168"/>
      <c r="NE1538" s="168"/>
      <c r="NF1538" s="168"/>
      <c r="NG1538" s="168"/>
      <c r="NH1538" s="168"/>
      <c r="NI1538" s="168"/>
      <c r="NJ1538" s="168"/>
      <c r="NK1538" s="168"/>
      <c r="NL1538" s="168"/>
      <c r="NM1538" s="168"/>
      <c r="NN1538" s="168"/>
      <c r="NO1538" s="168"/>
      <c r="NP1538" s="168"/>
      <c r="NQ1538" s="168"/>
      <c r="NR1538" s="168"/>
      <c r="NS1538" s="168"/>
      <c r="NT1538" s="168"/>
      <c r="NU1538" s="168"/>
      <c r="NV1538" s="168"/>
      <c r="NW1538" s="168"/>
      <c r="NX1538" s="168"/>
      <c r="NY1538" s="168"/>
      <c r="NZ1538" s="168"/>
      <c r="OA1538" s="168"/>
      <c r="OB1538" s="168"/>
      <c r="OC1538" s="168"/>
      <c r="OD1538" s="168"/>
      <c r="OE1538" s="168"/>
      <c r="OF1538" s="168"/>
      <c r="OG1538" s="168"/>
      <c r="OH1538" s="168"/>
      <c r="OI1538" s="168"/>
      <c r="OJ1538" s="168"/>
      <c r="OK1538" s="168"/>
      <c r="OL1538" s="168"/>
      <c r="OM1538" s="168"/>
      <c r="ON1538" s="168"/>
      <c r="OO1538" s="168"/>
      <c r="OP1538" s="168"/>
      <c r="OQ1538" s="168"/>
      <c r="OR1538" s="168"/>
      <c r="OS1538" s="168"/>
      <c r="OT1538" s="168"/>
      <c r="OU1538" s="168"/>
      <c r="OV1538" s="168"/>
      <c r="OW1538" s="168"/>
      <c r="OX1538" s="168"/>
      <c r="OY1538" s="168"/>
      <c r="OZ1538" s="168"/>
      <c r="PA1538" s="168"/>
      <c r="PB1538" s="168"/>
      <c r="PC1538" s="168"/>
      <c r="PD1538" s="168"/>
      <c r="PE1538" s="168"/>
      <c r="PF1538" s="168"/>
      <c r="PG1538" s="168"/>
      <c r="PH1538" s="168"/>
      <c r="PI1538" s="168"/>
      <c r="PJ1538" s="168"/>
      <c r="PK1538" s="168"/>
      <c r="PL1538" s="168"/>
      <c r="PM1538" s="168"/>
      <c r="PN1538" s="168"/>
      <c r="PO1538" s="168"/>
      <c r="PP1538" s="168"/>
      <c r="PQ1538" s="168"/>
      <c r="PR1538" s="168"/>
      <c r="PS1538" s="168"/>
      <c r="PT1538" s="168"/>
      <c r="PU1538" s="168"/>
      <c r="PV1538" s="168"/>
      <c r="PW1538" s="168"/>
      <c r="PX1538" s="168"/>
      <c r="PY1538" s="168"/>
      <c r="PZ1538" s="168"/>
      <c r="QA1538" s="168"/>
      <c r="QB1538" s="168"/>
      <c r="QC1538" s="168"/>
      <c r="QD1538" s="168"/>
      <c r="QE1538" s="168"/>
      <c r="QF1538" s="168"/>
      <c r="QG1538" s="168"/>
      <c r="QH1538" s="168"/>
      <c r="QI1538" s="168"/>
      <c r="QJ1538" s="168"/>
      <c r="QK1538" s="168"/>
      <c r="QL1538" s="168"/>
      <c r="QM1538" s="168"/>
      <c r="QN1538" s="168"/>
      <c r="QO1538" s="168"/>
      <c r="QP1538" s="168"/>
      <c r="QQ1538" s="168"/>
      <c r="QR1538" s="168"/>
      <c r="QS1538" s="168"/>
      <c r="QT1538" s="168"/>
      <c r="QU1538" s="168"/>
      <c r="QV1538" s="168"/>
      <c r="QW1538" s="168"/>
      <c r="QX1538" s="168"/>
      <c r="QY1538" s="168"/>
      <c r="QZ1538" s="168"/>
      <c r="RA1538" s="168"/>
      <c r="RB1538" s="168"/>
      <c r="RC1538" s="168"/>
      <c r="RD1538" s="168"/>
      <c r="RE1538" s="168"/>
      <c r="RF1538" s="168"/>
      <c r="RG1538" s="168"/>
      <c r="RH1538" s="168"/>
      <c r="RI1538" s="168"/>
      <c r="RJ1538" s="168"/>
      <c r="RK1538" s="168"/>
      <c r="RL1538" s="168"/>
      <c r="RM1538" s="168"/>
      <c r="RN1538" s="168"/>
      <c r="RO1538" s="168"/>
      <c r="RP1538" s="168"/>
      <c r="RQ1538" s="168"/>
      <c r="RR1538" s="168"/>
      <c r="RS1538" s="168"/>
      <c r="RT1538" s="168"/>
      <c r="RU1538" s="168"/>
      <c r="RV1538" s="168"/>
      <c r="RW1538" s="168"/>
      <c r="RX1538" s="168"/>
      <c r="RY1538" s="168"/>
      <c r="RZ1538" s="168"/>
      <c r="SA1538" s="168"/>
      <c r="SB1538" s="168"/>
      <c r="SC1538" s="168"/>
      <c r="SD1538" s="168"/>
      <c r="SE1538" s="168"/>
      <c r="SF1538" s="168"/>
      <c r="SG1538" s="168"/>
      <c r="SH1538" s="168"/>
      <c r="SI1538" s="168"/>
      <c r="SJ1538" s="168"/>
      <c r="SK1538" s="168"/>
      <c r="SL1538" s="168"/>
      <c r="SM1538" s="168"/>
      <c r="SN1538" s="168"/>
      <c r="SO1538" s="168"/>
      <c r="SP1538" s="168"/>
      <c r="SQ1538" s="168"/>
      <c r="SR1538" s="168"/>
      <c r="SS1538" s="168"/>
      <c r="ST1538" s="168"/>
      <c r="SU1538" s="168"/>
      <c r="SV1538" s="168"/>
      <c r="SW1538" s="168"/>
      <c r="SX1538" s="168"/>
      <c r="SY1538" s="168"/>
      <c r="SZ1538" s="168"/>
      <c r="TA1538" s="168"/>
      <c r="TB1538" s="168"/>
      <c r="TC1538" s="168"/>
      <c r="TD1538" s="168"/>
      <c r="TE1538" s="168"/>
      <c r="TF1538" s="168"/>
      <c r="TG1538" s="168"/>
      <c r="TH1538" s="168"/>
      <c r="TI1538" s="168"/>
      <c r="TJ1538" s="168"/>
      <c r="TK1538" s="168"/>
      <c r="TL1538" s="168"/>
      <c r="TM1538" s="168"/>
      <c r="TN1538" s="168"/>
      <c r="TO1538" s="168"/>
      <c r="TP1538" s="168"/>
      <c r="TQ1538" s="168"/>
      <c r="TR1538" s="168"/>
      <c r="TS1538" s="168"/>
      <c r="TT1538" s="168"/>
      <c r="TU1538" s="168"/>
      <c r="TV1538" s="168"/>
      <c r="TW1538" s="168"/>
      <c r="TX1538" s="168"/>
      <c r="TY1538" s="168"/>
      <c r="TZ1538" s="168"/>
      <c r="UA1538" s="168"/>
      <c r="UB1538" s="168"/>
      <c r="UC1538" s="168"/>
      <c r="UD1538" s="168"/>
      <c r="UE1538" s="168"/>
      <c r="UF1538" s="168"/>
      <c r="UG1538" s="168"/>
      <c r="UH1538" s="168"/>
      <c r="UI1538" s="168"/>
      <c r="UJ1538" s="168"/>
      <c r="UK1538" s="168"/>
      <c r="UL1538" s="168"/>
      <c r="UM1538" s="168"/>
      <c r="UN1538" s="168"/>
      <c r="UO1538" s="168"/>
      <c r="UP1538" s="168"/>
      <c r="UQ1538" s="168"/>
      <c r="UR1538" s="168"/>
      <c r="US1538" s="168"/>
      <c r="UT1538" s="168"/>
      <c r="UU1538" s="168"/>
      <c r="UV1538" s="168"/>
      <c r="UW1538" s="168"/>
      <c r="UX1538" s="168"/>
      <c r="UY1538" s="168"/>
      <c r="UZ1538" s="168"/>
      <c r="VA1538" s="168"/>
      <c r="VB1538" s="168"/>
      <c r="VC1538" s="168"/>
      <c r="VD1538" s="168"/>
      <c r="VE1538" s="168"/>
      <c r="VF1538" s="168"/>
      <c r="VG1538" s="168"/>
      <c r="VH1538" s="168"/>
      <c r="VI1538" s="168"/>
      <c r="VJ1538" s="168"/>
      <c r="VK1538" s="168"/>
      <c r="VL1538" s="168"/>
      <c r="VM1538" s="168"/>
      <c r="VN1538" s="168"/>
      <c r="VO1538" s="168"/>
      <c r="VP1538" s="168"/>
      <c r="VQ1538" s="168"/>
      <c r="VR1538" s="168"/>
      <c r="VS1538" s="168"/>
      <c r="VT1538" s="168"/>
      <c r="VU1538" s="168"/>
      <c r="VV1538" s="168"/>
      <c r="VW1538" s="168"/>
      <c r="VX1538" s="168"/>
      <c r="VY1538" s="168"/>
      <c r="VZ1538" s="168"/>
      <c r="WA1538" s="168"/>
      <c r="WB1538" s="168"/>
      <c r="WC1538" s="168"/>
      <c r="WD1538" s="168"/>
      <c r="WE1538" s="168"/>
      <c r="WF1538" s="168"/>
      <c r="WG1538" s="168"/>
      <c r="WH1538" s="168"/>
      <c r="WI1538" s="168"/>
      <c r="WJ1538" s="168"/>
      <c r="WK1538" s="168"/>
      <c r="WL1538" s="168"/>
      <c r="WM1538" s="168"/>
      <c r="WN1538" s="168"/>
      <c r="WO1538" s="168"/>
      <c r="WP1538" s="168"/>
      <c r="WQ1538" s="168"/>
      <c r="WR1538" s="168"/>
      <c r="WS1538" s="168"/>
      <c r="WT1538" s="168"/>
      <c r="WU1538" s="168"/>
      <c r="WV1538" s="168"/>
      <c r="WW1538" s="168"/>
      <c r="WX1538" s="168"/>
      <c r="WY1538" s="168"/>
      <c r="WZ1538" s="168"/>
      <c r="XA1538" s="168"/>
      <c r="XB1538" s="168"/>
      <c r="XC1538" s="168"/>
      <c r="XD1538" s="168"/>
      <c r="XE1538" s="168"/>
      <c r="XF1538" s="168"/>
      <c r="XG1538" s="168"/>
      <c r="XH1538" s="168"/>
      <c r="XI1538" s="168"/>
      <c r="XJ1538" s="168"/>
      <c r="XK1538" s="168"/>
      <c r="XL1538" s="168"/>
      <c r="XM1538" s="168"/>
      <c r="XN1538" s="168"/>
      <c r="XO1538" s="168"/>
      <c r="XP1538" s="168"/>
      <c r="XQ1538" s="168"/>
      <c r="XR1538" s="168"/>
      <c r="XS1538" s="168"/>
      <c r="XT1538" s="168"/>
      <c r="XU1538" s="168"/>
      <c r="XV1538" s="168"/>
      <c r="XW1538" s="168"/>
      <c r="XX1538" s="168"/>
      <c r="XY1538" s="168"/>
      <c r="XZ1538" s="168"/>
      <c r="YA1538" s="168"/>
      <c r="YB1538" s="168"/>
      <c r="YC1538" s="168"/>
      <c r="YD1538" s="168"/>
      <c r="YE1538" s="168"/>
      <c r="YF1538" s="168"/>
      <c r="YG1538" s="168"/>
      <c r="YH1538" s="168"/>
      <c r="YI1538" s="168"/>
      <c r="YJ1538" s="168"/>
      <c r="YK1538" s="168"/>
      <c r="YL1538" s="168"/>
      <c r="YM1538" s="168"/>
      <c r="YN1538" s="168"/>
      <c r="YO1538" s="168"/>
      <c r="YP1538" s="168"/>
      <c r="YQ1538" s="168"/>
      <c r="YR1538" s="168"/>
      <c r="YS1538" s="168"/>
      <c r="YT1538" s="168"/>
      <c r="YU1538" s="168"/>
      <c r="YV1538" s="168"/>
      <c r="YW1538" s="168"/>
      <c r="YX1538" s="168"/>
      <c r="YY1538" s="168"/>
      <c r="YZ1538" s="168"/>
      <c r="ZA1538" s="168"/>
      <c r="ZB1538" s="168"/>
      <c r="ZC1538" s="168"/>
      <c r="ZD1538" s="168"/>
      <c r="ZE1538" s="168"/>
      <c r="ZF1538" s="168"/>
      <c r="ZG1538" s="168"/>
      <c r="ZH1538" s="168"/>
      <c r="ZI1538" s="168"/>
      <c r="ZJ1538" s="168"/>
      <c r="ZK1538" s="168"/>
      <c r="ZL1538" s="168"/>
      <c r="ZM1538" s="168"/>
      <c r="ZN1538" s="168"/>
      <c r="ZO1538" s="168"/>
      <c r="ZP1538" s="168"/>
      <c r="ZQ1538" s="168"/>
      <c r="ZR1538" s="168"/>
      <c r="ZS1538" s="168"/>
      <c r="ZT1538" s="168"/>
      <c r="ZU1538" s="168"/>
      <c r="ZV1538" s="168"/>
      <c r="ZW1538" s="168"/>
      <c r="ZX1538" s="168"/>
      <c r="ZY1538" s="168"/>
      <c r="ZZ1538" s="168"/>
      <c r="AAA1538" s="168"/>
      <c r="AAB1538" s="168"/>
      <c r="AAC1538" s="168"/>
      <c r="AAD1538" s="168"/>
      <c r="AAE1538" s="168"/>
      <c r="AAF1538" s="168"/>
      <c r="AAG1538" s="168"/>
      <c r="AAH1538" s="168"/>
      <c r="AAI1538" s="168"/>
      <c r="AAJ1538" s="168"/>
      <c r="AAK1538" s="168"/>
      <c r="AAL1538" s="168"/>
      <c r="AAM1538" s="168"/>
      <c r="AAN1538" s="168"/>
      <c r="AAO1538" s="168"/>
      <c r="AAP1538" s="168"/>
      <c r="AAQ1538" s="168"/>
      <c r="AAR1538" s="168"/>
      <c r="AAS1538" s="168"/>
      <c r="AAT1538" s="168"/>
      <c r="AAU1538" s="168"/>
      <c r="AAV1538" s="168"/>
      <c r="AAW1538" s="168"/>
      <c r="AAX1538" s="168"/>
      <c r="AAY1538" s="168"/>
      <c r="AAZ1538" s="168"/>
      <c r="ABA1538" s="168"/>
      <c r="ABB1538" s="168"/>
      <c r="ABC1538" s="168"/>
      <c r="ABD1538" s="168"/>
      <c r="ABE1538" s="168"/>
      <c r="ABF1538" s="168"/>
      <c r="ABG1538" s="168"/>
      <c r="ABH1538" s="168"/>
      <c r="ABI1538" s="168"/>
      <c r="ABJ1538" s="168"/>
      <c r="ABK1538" s="168"/>
      <c r="ABL1538" s="168"/>
      <c r="ABM1538" s="168"/>
      <c r="ABN1538" s="168"/>
      <c r="ABO1538" s="168"/>
      <c r="ABP1538" s="168"/>
      <c r="ABQ1538" s="168"/>
      <c r="ABR1538" s="168"/>
      <c r="ABS1538" s="168"/>
      <c r="ABT1538" s="168"/>
      <c r="ABU1538" s="168"/>
      <c r="ABV1538" s="168"/>
      <c r="ABW1538" s="168"/>
      <c r="ABX1538" s="168"/>
      <c r="ABY1538" s="168"/>
      <c r="ABZ1538" s="168"/>
      <c r="ACA1538" s="168"/>
      <c r="ACB1538" s="168"/>
      <c r="ACC1538" s="168"/>
      <c r="ACD1538" s="168"/>
      <c r="ACE1538" s="168"/>
      <c r="ACF1538" s="168"/>
      <c r="ACG1538" s="168"/>
      <c r="ACH1538" s="168"/>
      <c r="ACI1538" s="168"/>
      <c r="ACJ1538" s="168"/>
      <c r="ACK1538" s="168"/>
      <c r="ACL1538" s="168"/>
      <c r="ACM1538" s="168"/>
      <c r="ACN1538" s="168"/>
      <c r="ACO1538" s="168"/>
      <c r="ACP1538" s="168"/>
      <c r="ACQ1538" s="168"/>
      <c r="ACR1538" s="168"/>
      <c r="ACS1538" s="168"/>
      <c r="ACT1538" s="168"/>
      <c r="ACU1538" s="168"/>
      <c r="ACV1538" s="168"/>
      <c r="ACW1538" s="168"/>
      <c r="ACX1538" s="168"/>
      <c r="ACY1538" s="168"/>
      <c r="ACZ1538" s="168"/>
      <c r="ADA1538" s="168"/>
      <c r="ADB1538" s="168"/>
      <c r="ADC1538" s="168"/>
      <c r="ADD1538" s="168"/>
      <c r="ADE1538" s="168"/>
      <c r="ADF1538" s="168"/>
      <c r="ADG1538" s="168"/>
      <c r="ADH1538" s="168"/>
      <c r="ADI1538" s="168"/>
      <c r="ADJ1538" s="168"/>
      <c r="ADK1538" s="168"/>
      <c r="ADL1538" s="168"/>
      <c r="ADM1538" s="168"/>
      <c r="ADN1538" s="168"/>
      <c r="ADO1538" s="168"/>
      <c r="ADP1538" s="168"/>
      <c r="ADQ1538" s="168"/>
      <c r="ADR1538" s="168"/>
      <c r="ADS1538" s="168"/>
      <c r="ADT1538" s="168"/>
      <c r="ADU1538" s="168"/>
      <c r="ADV1538" s="168"/>
      <c r="ADW1538" s="168"/>
      <c r="ADX1538" s="168"/>
      <c r="ADY1538" s="168"/>
      <c r="ADZ1538" s="168"/>
      <c r="AEA1538" s="168"/>
      <c r="AEB1538" s="168"/>
      <c r="AEC1538" s="168"/>
      <c r="AED1538" s="168"/>
      <c r="AEE1538" s="168"/>
      <c r="AEF1538" s="168"/>
      <c r="AEG1538" s="168"/>
      <c r="AEH1538" s="168"/>
      <c r="AEI1538" s="168"/>
      <c r="AEJ1538" s="168"/>
      <c r="AEK1538" s="168"/>
      <c r="AEL1538" s="168"/>
      <c r="AEM1538" s="168"/>
      <c r="AEN1538" s="168"/>
      <c r="AEO1538" s="168"/>
      <c r="AEP1538" s="168"/>
      <c r="AEQ1538" s="168"/>
      <c r="AER1538" s="168"/>
      <c r="AES1538" s="168"/>
      <c r="AET1538" s="168"/>
      <c r="AEU1538" s="168"/>
      <c r="AEV1538" s="168"/>
      <c r="AEW1538" s="168"/>
      <c r="AEX1538" s="168"/>
      <c r="AEY1538" s="168"/>
      <c r="AEZ1538" s="168"/>
      <c r="AFA1538" s="168"/>
      <c r="AFB1538" s="168"/>
      <c r="AFC1538" s="168"/>
      <c r="AFD1538" s="168"/>
      <c r="AFE1538" s="168"/>
      <c r="AFF1538" s="168"/>
      <c r="AFG1538" s="168"/>
      <c r="AFH1538" s="168"/>
      <c r="AFI1538" s="168"/>
      <c r="AFJ1538" s="168"/>
      <c r="AFK1538" s="168"/>
      <c r="AFL1538" s="168"/>
      <c r="AFM1538" s="168"/>
      <c r="AFN1538" s="168"/>
      <c r="AFO1538" s="168"/>
      <c r="AFP1538" s="168"/>
      <c r="AFQ1538" s="168"/>
      <c r="AFR1538" s="168"/>
      <c r="AFS1538" s="168"/>
      <c r="AFT1538" s="168"/>
      <c r="AFU1538" s="168"/>
      <c r="AFV1538" s="168"/>
      <c r="AFW1538" s="168"/>
      <c r="AFX1538" s="168"/>
      <c r="AFY1538" s="168"/>
      <c r="AFZ1538" s="168"/>
      <c r="AGA1538" s="168"/>
      <c r="AGB1538" s="168"/>
      <c r="AGC1538" s="168"/>
      <c r="AGD1538" s="168"/>
      <c r="AGE1538" s="168"/>
      <c r="AGF1538" s="168"/>
      <c r="AGG1538" s="168"/>
      <c r="AGH1538" s="168"/>
      <c r="AGI1538" s="168"/>
      <c r="AGJ1538" s="168"/>
      <c r="AGK1538" s="168"/>
      <c r="AGL1538" s="168"/>
      <c r="AGM1538" s="168"/>
      <c r="AGN1538" s="168"/>
      <c r="AGO1538" s="168"/>
      <c r="AGP1538" s="168"/>
      <c r="AGQ1538" s="168"/>
      <c r="AGR1538" s="168"/>
      <c r="AGS1538" s="168"/>
      <c r="AGT1538" s="168"/>
      <c r="AGU1538" s="168"/>
      <c r="AGV1538" s="168"/>
      <c r="AGW1538" s="168"/>
      <c r="AGX1538" s="168"/>
      <c r="AGY1538" s="168"/>
      <c r="AGZ1538" s="168"/>
      <c r="AHA1538" s="168"/>
      <c r="AHB1538" s="168"/>
      <c r="AHC1538" s="168"/>
      <c r="AHD1538" s="168"/>
      <c r="AHE1538" s="168"/>
      <c r="AHF1538" s="168"/>
      <c r="AHG1538" s="168"/>
      <c r="AHH1538" s="168"/>
      <c r="AHI1538" s="168"/>
      <c r="AHJ1538" s="168"/>
      <c r="AHK1538" s="168"/>
      <c r="AHL1538" s="168"/>
      <c r="AHM1538" s="168"/>
      <c r="AHN1538" s="168"/>
      <c r="AHO1538" s="168"/>
      <c r="AHP1538" s="168"/>
      <c r="AHQ1538" s="168"/>
      <c r="AHR1538" s="168"/>
      <c r="AHS1538" s="168"/>
      <c r="AHT1538" s="168"/>
      <c r="AHU1538" s="168"/>
      <c r="AHV1538" s="168"/>
      <c r="AHW1538" s="168"/>
      <c r="AHX1538" s="168"/>
      <c r="AHY1538" s="168"/>
      <c r="AHZ1538" s="168"/>
      <c r="AIA1538" s="168"/>
      <c r="AIB1538" s="168"/>
      <c r="AIC1538" s="168"/>
      <c r="AID1538" s="168"/>
      <c r="AIE1538" s="168"/>
      <c r="AIF1538" s="168"/>
      <c r="AIG1538" s="168"/>
      <c r="AIH1538" s="168"/>
      <c r="AII1538" s="168"/>
      <c r="AIJ1538" s="168"/>
      <c r="AIK1538" s="168"/>
      <c r="AIL1538" s="168"/>
      <c r="AIM1538" s="168"/>
      <c r="AIN1538" s="168"/>
      <c r="AIO1538" s="168"/>
      <c r="AIP1538" s="168"/>
      <c r="AIQ1538" s="168"/>
      <c r="AIR1538" s="168"/>
      <c r="AIS1538" s="168"/>
      <c r="AIT1538" s="168"/>
      <c r="AIU1538" s="168"/>
      <c r="AIV1538" s="168"/>
      <c r="AIW1538" s="168"/>
      <c r="AIX1538" s="168"/>
      <c r="AIY1538" s="168"/>
      <c r="AIZ1538" s="168"/>
      <c r="AJA1538" s="168"/>
      <c r="AJB1538" s="168"/>
      <c r="AJC1538" s="168"/>
      <c r="AJD1538" s="168"/>
      <c r="AJE1538" s="168"/>
      <c r="AJF1538" s="168"/>
      <c r="AJG1538" s="168"/>
      <c r="AJH1538" s="168"/>
      <c r="AJI1538" s="168"/>
      <c r="AJJ1538" s="168"/>
      <c r="AJK1538" s="168"/>
    </row>
    <row r="1539" spans="1:947" s="150" customFormat="1" ht="27" customHeight="1" x14ac:dyDescent="0.2">
      <c r="A1539" s="176" t="s">
        <v>2700</v>
      </c>
      <c r="B1539" s="350" t="s">
        <v>35</v>
      </c>
      <c r="C1539" s="350" t="s">
        <v>1768</v>
      </c>
      <c r="D1539" s="351" t="s">
        <v>2701</v>
      </c>
      <c r="E1539" s="351" t="s">
        <v>2702</v>
      </c>
      <c r="F1539" s="350">
        <v>11908</v>
      </c>
      <c r="G1539" s="352">
        <v>42692</v>
      </c>
      <c r="H1539" s="351" t="s">
        <v>82</v>
      </c>
      <c r="I1539" s="353" t="s">
        <v>2703</v>
      </c>
      <c r="J1539" s="350" t="s">
        <v>15</v>
      </c>
      <c r="K1539" s="350" t="s">
        <v>16</v>
      </c>
      <c r="L1539" s="354">
        <v>5916</v>
      </c>
    </row>
    <row r="1540" spans="1:947" s="150" customFormat="1" ht="27" customHeight="1" x14ac:dyDescent="0.2">
      <c r="A1540" s="176" t="s">
        <v>2811</v>
      </c>
      <c r="B1540" s="174" t="s">
        <v>61</v>
      </c>
      <c r="C1540" s="174" t="s">
        <v>641</v>
      </c>
      <c r="D1540" s="171" t="s">
        <v>2812</v>
      </c>
      <c r="E1540" s="171" t="s">
        <v>2799</v>
      </c>
      <c r="F1540" s="174">
        <v>11891</v>
      </c>
      <c r="G1540" s="175">
        <v>42681</v>
      </c>
      <c r="H1540" s="171"/>
      <c r="I1540" s="176">
        <v>17056</v>
      </c>
      <c r="J1540" s="174"/>
      <c r="K1540" s="174" t="s">
        <v>16</v>
      </c>
      <c r="L1540" s="177">
        <f>3620.69*1.16</f>
        <v>4200.0003999999999</v>
      </c>
    </row>
    <row r="1541" spans="1:947" s="150" customFormat="1" ht="9" customHeight="1" x14ac:dyDescent="0.2">
      <c r="A1541" s="176" t="s">
        <v>2811</v>
      </c>
      <c r="B1541" s="174" t="s">
        <v>35</v>
      </c>
      <c r="C1541" s="174" t="s">
        <v>116</v>
      </c>
      <c r="D1541" s="171" t="s">
        <v>723</v>
      </c>
      <c r="E1541" s="171" t="s">
        <v>2813</v>
      </c>
      <c r="F1541" s="174">
        <v>11886</v>
      </c>
      <c r="G1541" s="175">
        <v>42681</v>
      </c>
      <c r="H1541" s="171" t="s">
        <v>93</v>
      </c>
      <c r="I1541" s="176" t="s">
        <v>2814</v>
      </c>
      <c r="J1541" s="174" t="s">
        <v>2815</v>
      </c>
      <c r="K1541" s="174" t="s">
        <v>16</v>
      </c>
      <c r="L1541" s="177">
        <v>14500</v>
      </c>
    </row>
    <row r="1542" spans="1:947" s="150" customFormat="1" ht="9" customHeight="1" x14ac:dyDescent="0.2">
      <c r="A1542" s="176" t="s">
        <v>2811</v>
      </c>
      <c r="B1542" s="174" t="s">
        <v>35</v>
      </c>
      <c r="C1542" s="174" t="s">
        <v>2803</v>
      </c>
      <c r="D1542" s="171" t="s">
        <v>2816</v>
      </c>
      <c r="E1542" s="171" t="s">
        <v>2813</v>
      </c>
      <c r="F1542" s="174">
        <v>11886</v>
      </c>
      <c r="G1542" s="175">
        <v>42681</v>
      </c>
      <c r="H1542" s="171" t="s">
        <v>139</v>
      </c>
      <c r="I1542" s="176" t="s">
        <v>2817</v>
      </c>
      <c r="J1542" s="174" t="s">
        <v>2818</v>
      </c>
      <c r="K1542" s="174" t="s">
        <v>16</v>
      </c>
      <c r="L1542" s="177">
        <v>7500.01</v>
      </c>
    </row>
    <row r="1543" spans="1:947" s="139" customFormat="1" ht="9" customHeight="1" x14ac:dyDescent="0.2">
      <c r="A1543" s="176" t="s">
        <v>2512</v>
      </c>
      <c r="B1543" s="174" t="s">
        <v>3123</v>
      </c>
      <c r="C1543" s="174" t="s">
        <v>3124</v>
      </c>
      <c r="D1543" s="171" t="s">
        <v>3125</v>
      </c>
      <c r="E1543" s="171"/>
      <c r="F1543" s="174" t="s">
        <v>3126</v>
      </c>
      <c r="G1543" s="175" t="s">
        <v>3127</v>
      </c>
      <c r="H1543" s="171" t="s">
        <v>3128</v>
      </c>
      <c r="I1543" s="176" t="s">
        <v>1517</v>
      </c>
      <c r="J1543" s="174" t="s">
        <v>15</v>
      </c>
      <c r="K1543" s="174" t="s">
        <v>16</v>
      </c>
      <c r="L1543" s="177">
        <v>5240.4799999999996</v>
      </c>
    </row>
    <row r="1544" spans="1:947" s="139" customFormat="1" ht="9" customHeight="1" x14ac:dyDescent="0.2">
      <c r="A1544" s="176" t="s">
        <v>2512</v>
      </c>
      <c r="B1544" s="174" t="s">
        <v>3123</v>
      </c>
      <c r="C1544" s="174" t="s">
        <v>3124</v>
      </c>
      <c r="D1544" s="171" t="s">
        <v>3129</v>
      </c>
      <c r="E1544" s="171"/>
      <c r="F1544" s="174" t="s">
        <v>3126</v>
      </c>
      <c r="G1544" s="175" t="s">
        <v>3127</v>
      </c>
      <c r="H1544" s="171" t="s">
        <v>3128</v>
      </c>
      <c r="I1544" s="176" t="s">
        <v>1517</v>
      </c>
      <c r="J1544" s="174" t="s">
        <v>15</v>
      </c>
      <c r="K1544" s="174" t="s">
        <v>16</v>
      </c>
      <c r="L1544" s="177">
        <v>5240.47</v>
      </c>
    </row>
    <row r="1545" spans="1:947" s="139" customFormat="1" ht="9" customHeight="1" x14ac:dyDescent="0.2">
      <c r="A1545" s="176" t="s">
        <v>2512</v>
      </c>
      <c r="B1545" s="174" t="s">
        <v>3123</v>
      </c>
      <c r="C1545" s="174" t="s">
        <v>3124</v>
      </c>
      <c r="D1545" s="171" t="s">
        <v>3130</v>
      </c>
      <c r="E1545" s="171"/>
      <c r="F1545" s="174" t="s">
        <v>3126</v>
      </c>
      <c r="G1545" s="175" t="s">
        <v>3127</v>
      </c>
      <c r="H1545" s="171" t="s">
        <v>3128</v>
      </c>
      <c r="I1545" s="176" t="s">
        <v>1517</v>
      </c>
      <c r="J1545" s="174" t="s">
        <v>15</v>
      </c>
      <c r="K1545" s="174" t="s">
        <v>16</v>
      </c>
      <c r="L1545" s="177">
        <v>5240.47</v>
      </c>
    </row>
    <row r="1546" spans="1:947" s="139" customFormat="1" ht="9" customHeight="1" x14ac:dyDescent="0.2">
      <c r="A1546" s="176" t="s">
        <v>2512</v>
      </c>
      <c r="B1546" s="174" t="s">
        <v>3123</v>
      </c>
      <c r="C1546" s="174" t="s">
        <v>3124</v>
      </c>
      <c r="D1546" s="171" t="s">
        <v>3131</v>
      </c>
      <c r="E1546" s="171"/>
      <c r="F1546" s="174" t="s">
        <v>3126</v>
      </c>
      <c r="G1546" s="175" t="s">
        <v>3127</v>
      </c>
      <c r="H1546" s="171" t="s">
        <v>3128</v>
      </c>
      <c r="I1546" s="176" t="s">
        <v>1517</v>
      </c>
      <c r="J1546" s="174" t="s">
        <v>15</v>
      </c>
      <c r="K1546" s="174" t="s">
        <v>16</v>
      </c>
      <c r="L1546" s="177">
        <v>5240.47</v>
      </c>
    </row>
    <row r="1547" spans="1:947" s="139" customFormat="1" ht="9" customHeight="1" x14ac:dyDescent="0.2">
      <c r="A1547" s="176" t="s">
        <v>2512</v>
      </c>
      <c r="B1547" s="174" t="s">
        <v>3123</v>
      </c>
      <c r="C1547" s="174" t="s">
        <v>3124</v>
      </c>
      <c r="D1547" s="171" t="s">
        <v>3132</v>
      </c>
      <c r="E1547" s="171"/>
      <c r="F1547" s="174" t="s">
        <v>3126</v>
      </c>
      <c r="G1547" s="175" t="s">
        <v>3127</v>
      </c>
      <c r="H1547" s="171" t="s">
        <v>3128</v>
      </c>
      <c r="I1547" s="176" t="s">
        <v>1517</v>
      </c>
      <c r="J1547" s="174" t="s">
        <v>15</v>
      </c>
      <c r="K1547" s="174" t="s">
        <v>16</v>
      </c>
      <c r="L1547" s="177">
        <v>5240.47</v>
      </c>
    </row>
    <row r="1548" spans="1:947" s="139" customFormat="1" ht="9" customHeight="1" x14ac:dyDescent="0.2">
      <c r="A1548" s="176" t="s">
        <v>2512</v>
      </c>
      <c r="B1548" s="174" t="s">
        <v>3123</v>
      </c>
      <c r="C1548" s="174" t="s">
        <v>3124</v>
      </c>
      <c r="D1548" s="171" t="s">
        <v>3133</v>
      </c>
      <c r="E1548" s="171"/>
      <c r="F1548" s="174" t="s">
        <v>3126</v>
      </c>
      <c r="G1548" s="175" t="s">
        <v>3127</v>
      </c>
      <c r="H1548" s="171" t="s">
        <v>3128</v>
      </c>
      <c r="I1548" s="176" t="s">
        <v>1517</v>
      </c>
      <c r="J1548" s="174" t="s">
        <v>15</v>
      </c>
      <c r="K1548" s="174" t="s">
        <v>16</v>
      </c>
      <c r="L1548" s="177">
        <v>5240.47</v>
      </c>
    </row>
    <row r="1549" spans="1:947" s="139" customFormat="1" ht="9" customHeight="1" x14ac:dyDescent="0.2">
      <c r="A1549" s="176" t="s">
        <v>2512</v>
      </c>
      <c r="B1549" s="174" t="s">
        <v>3123</v>
      </c>
      <c r="C1549" s="174" t="s">
        <v>3124</v>
      </c>
      <c r="D1549" s="171" t="s">
        <v>3134</v>
      </c>
      <c r="E1549" s="171"/>
      <c r="F1549" s="174" t="s">
        <v>3126</v>
      </c>
      <c r="G1549" s="175" t="s">
        <v>3127</v>
      </c>
      <c r="H1549" s="171" t="s">
        <v>3128</v>
      </c>
      <c r="I1549" s="176" t="s">
        <v>1517</v>
      </c>
      <c r="J1549" s="174" t="s">
        <v>15</v>
      </c>
      <c r="K1549" s="174" t="s">
        <v>16</v>
      </c>
      <c r="L1549" s="177">
        <v>5240.47</v>
      </c>
    </row>
    <row r="1550" spans="1:947" s="139" customFormat="1" ht="9" customHeight="1" x14ac:dyDescent="0.2">
      <c r="A1550" s="176" t="s">
        <v>2512</v>
      </c>
      <c r="B1550" s="174" t="s">
        <v>3123</v>
      </c>
      <c r="C1550" s="174" t="s">
        <v>3124</v>
      </c>
      <c r="D1550" s="171" t="s">
        <v>3135</v>
      </c>
      <c r="E1550" s="171"/>
      <c r="F1550" s="174" t="s">
        <v>3126</v>
      </c>
      <c r="G1550" s="175" t="s">
        <v>3127</v>
      </c>
      <c r="H1550" s="171" t="s">
        <v>3128</v>
      </c>
      <c r="I1550" s="176" t="s">
        <v>1517</v>
      </c>
      <c r="J1550" s="174" t="s">
        <v>15</v>
      </c>
      <c r="K1550" s="174" t="s">
        <v>16</v>
      </c>
      <c r="L1550" s="177">
        <v>5240.47</v>
      </c>
    </row>
    <row r="1551" spans="1:947" s="139" customFormat="1" ht="9" customHeight="1" x14ac:dyDescent="0.2">
      <c r="A1551" s="176" t="s">
        <v>2512</v>
      </c>
      <c r="B1551" s="174" t="s">
        <v>3123</v>
      </c>
      <c r="C1551" s="174" t="s">
        <v>3124</v>
      </c>
      <c r="D1551" s="171" t="s">
        <v>3136</v>
      </c>
      <c r="E1551" s="171"/>
      <c r="F1551" s="174" t="s">
        <v>3126</v>
      </c>
      <c r="G1551" s="175" t="s">
        <v>3127</v>
      </c>
      <c r="H1551" s="171" t="s">
        <v>3128</v>
      </c>
      <c r="I1551" s="176" t="s">
        <v>1517</v>
      </c>
      <c r="J1551" s="174" t="s">
        <v>15</v>
      </c>
      <c r="K1551" s="174" t="s">
        <v>16</v>
      </c>
      <c r="L1551" s="177">
        <v>5240.47</v>
      </c>
    </row>
    <row r="1552" spans="1:947" s="139" customFormat="1" ht="9" customHeight="1" x14ac:dyDescent="0.2">
      <c r="A1552" s="176" t="s">
        <v>2512</v>
      </c>
      <c r="B1552" s="174" t="s">
        <v>3123</v>
      </c>
      <c r="C1552" s="174" t="s">
        <v>3124</v>
      </c>
      <c r="D1552" s="171" t="s">
        <v>3137</v>
      </c>
      <c r="E1552" s="171"/>
      <c r="F1552" s="174" t="s">
        <v>3126</v>
      </c>
      <c r="G1552" s="175" t="s">
        <v>3127</v>
      </c>
      <c r="H1552" s="171" t="s">
        <v>3128</v>
      </c>
      <c r="I1552" s="176" t="s">
        <v>1517</v>
      </c>
      <c r="J1552" s="174" t="s">
        <v>15</v>
      </c>
      <c r="K1552" s="174" t="s">
        <v>16</v>
      </c>
      <c r="L1552" s="177">
        <v>5240.47</v>
      </c>
    </row>
    <row r="1553" spans="1:947" s="139" customFormat="1" ht="9" customHeight="1" x14ac:dyDescent="0.2">
      <c r="A1553" s="176" t="s">
        <v>2512</v>
      </c>
      <c r="B1553" s="174" t="s">
        <v>3123</v>
      </c>
      <c r="C1553" s="174" t="s">
        <v>3124</v>
      </c>
      <c r="D1553" s="171" t="s">
        <v>3138</v>
      </c>
      <c r="E1553" s="171"/>
      <c r="F1553" s="174" t="s">
        <v>3126</v>
      </c>
      <c r="G1553" s="175" t="s">
        <v>3127</v>
      </c>
      <c r="H1553" s="171" t="s">
        <v>3128</v>
      </c>
      <c r="I1553" s="176" t="s">
        <v>1517</v>
      </c>
      <c r="J1553" s="174" t="s">
        <v>15</v>
      </c>
      <c r="K1553" s="174" t="s">
        <v>16</v>
      </c>
      <c r="L1553" s="177">
        <v>5240.47</v>
      </c>
    </row>
    <row r="1554" spans="1:947" s="139" customFormat="1" ht="9" customHeight="1" x14ac:dyDescent="0.2">
      <c r="A1554" s="176" t="s">
        <v>2512</v>
      </c>
      <c r="B1554" s="174" t="s">
        <v>3123</v>
      </c>
      <c r="C1554" s="174" t="s">
        <v>3124</v>
      </c>
      <c r="D1554" s="171" t="s">
        <v>3139</v>
      </c>
      <c r="E1554" s="171"/>
      <c r="F1554" s="174" t="s">
        <v>3126</v>
      </c>
      <c r="G1554" s="175" t="s">
        <v>3127</v>
      </c>
      <c r="H1554" s="171" t="s">
        <v>3128</v>
      </c>
      <c r="I1554" s="176" t="s">
        <v>1517</v>
      </c>
      <c r="J1554" s="174" t="s">
        <v>15</v>
      </c>
      <c r="K1554" s="174" t="s">
        <v>16</v>
      </c>
      <c r="L1554" s="177">
        <v>5240.47</v>
      </c>
    </row>
    <row r="1555" spans="1:947" s="139" customFormat="1" ht="9" customHeight="1" x14ac:dyDescent="0.2">
      <c r="A1555" s="176" t="s">
        <v>2512</v>
      </c>
      <c r="B1555" s="174" t="s">
        <v>3123</v>
      </c>
      <c r="C1555" s="174" t="s">
        <v>3124</v>
      </c>
      <c r="D1555" s="171" t="s">
        <v>3140</v>
      </c>
      <c r="E1555" s="171"/>
      <c r="F1555" s="174" t="s">
        <v>3126</v>
      </c>
      <c r="G1555" s="175" t="s">
        <v>3127</v>
      </c>
      <c r="H1555" s="171" t="s">
        <v>3128</v>
      </c>
      <c r="I1555" s="176" t="s">
        <v>1517</v>
      </c>
      <c r="J1555" s="174" t="s">
        <v>15</v>
      </c>
      <c r="K1555" s="174" t="s">
        <v>16</v>
      </c>
      <c r="L1555" s="177">
        <v>5240.47</v>
      </c>
    </row>
    <row r="1556" spans="1:947" s="139" customFormat="1" ht="9" customHeight="1" x14ac:dyDescent="0.2">
      <c r="A1556" s="176" t="s">
        <v>2512</v>
      </c>
      <c r="B1556" s="174" t="s">
        <v>3123</v>
      </c>
      <c r="C1556" s="174" t="s">
        <v>3124</v>
      </c>
      <c r="D1556" s="171" t="s">
        <v>3141</v>
      </c>
      <c r="E1556" s="171"/>
      <c r="F1556" s="174" t="s">
        <v>3126</v>
      </c>
      <c r="G1556" s="175" t="s">
        <v>3127</v>
      </c>
      <c r="H1556" s="171" t="s">
        <v>3128</v>
      </c>
      <c r="I1556" s="176" t="s">
        <v>1517</v>
      </c>
      <c r="J1556" s="174" t="s">
        <v>15</v>
      </c>
      <c r="K1556" s="174" t="s">
        <v>16</v>
      </c>
      <c r="L1556" s="177">
        <v>5240.47</v>
      </c>
    </row>
    <row r="1557" spans="1:947" s="139" customFormat="1" ht="9" customHeight="1" x14ac:dyDescent="0.2">
      <c r="A1557" s="176" t="s">
        <v>2512</v>
      </c>
      <c r="B1557" s="174" t="s">
        <v>3123</v>
      </c>
      <c r="C1557" s="174" t="s">
        <v>3124</v>
      </c>
      <c r="D1557" s="171" t="s">
        <v>3142</v>
      </c>
      <c r="E1557" s="171"/>
      <c r="F1557" s="174" t="s">
        <v>3126</v>
      </c>
      <c r="G1557" s="175" t="s">
        <v>3127</v>
      </c>
      <c r="H1557" s="171" t="s">
        <v>3128</v>
      </c>
      <c r="I1557" s="176" t="s">
        <v>1517</v>
      </c>
      <c r="J1557" s="174" t="s">
        <v>15</v>
      </c>
      <c r="K1557" s="174" t="s">
        <v>16</v>
      </c>
      <c r="L1557" s="177">
        <v>5240.47</v>
      </c>
    </row>
    <row r="1558" spans="1:947" s="139" customFormat="1" ht="9" customHeight="1" x14ac:dyDescent="0.2">
      <c r="A1558" s="176" t="s">
        <v>2512</v>
      </c>
      <c r="B1558" s="174" t="s">
        <v>3123</v>
      </c>
      <c r="C1558" s="174" t="s">
        <v>3124</v>
      </c>
      <c r="D1558" s="171" t="s">
        <v>3143</v>
      </c>
      <c r="E1558" s="171"/>
      <c r="F1558" s="174" t="s">
        <v>3126</v>
      </c>
      <c r="G1558" s="175" t="s">
        <v>3127</v>
      </c>
      <c r="H1558" s="171" t="s">
        <v>3128</v>
      </c>
      <c r="I1558" s="176" t="s">
        <v>1517</v>
      </c>
      <c r="J1558" s="174" t="s">
        <v>15</v>
      </c>
      <c r="K1558" s="174" t="s">
        <v>16</v>
      </c>
      <c r="L1558" s="177">
        <v>5240.47</v>
      </c>
    </row>
    <row r="1559" spans="1:947" s="139" customFormat="1" ht="9" customHeight="1" x14ac:dyDescent="0.2">
      <c r="A1559" s="176" t="s">
        <v>2512</v>
      </c>
      <c r="B1559" s="174" t="s">
        <v>3123</v>
      </c>
      <c r="C1559" s="174" t="s">
        <v>3124</v>
      </c>
      <c r="D1559" s="171" t="s">
        <v>3144</v>
      </c>
      <c r="E1559" s="171"/>
      <c r="F1559" s="174" t="s">
        <v>3126</v>
      </c>
      <c r="G1559" s="175" t="s">
        <v>3127</v>
      </c>
      <c r="H1559" s="171" t="s">
        <v>3128</v>
      </c>
      <c r="I1559" s="176" t="s">
        <v>1517</v>
      </c>
      <c r="J1559" s="174" t="s">
        <v>15</v>
      </c>
      <c r="K1559" s="174" t="s">
        <v>16</v>
      </c>
      <c r="L1559" s="177">
        <v>5240.47</v>
      </c>
    </row>
    <row r="1560" spans="1:947" s="139" customFormat="1" ht="9" customHeight="1" x14ac:dyDescent="0.2">
      <c r="A1560" s="176" t="s">
        <v>2913</v>
      </c>
      <c r="B1560" s="174" t="s">
        <v>35</v>
      </c>
      <c r="C1560" s="174" t="s">
        <v>2779</v>
      </c>
      <c r="D1560" s="171" t="s">
        <v>2914</v>
      </c>
      <c r="E1560" s="171" t="s">
        <v>2915</v>
      </c>
      <c r="F1560" s="174">
        <v>11785</v>
      </c>
      <c r="G1560" s="175">
        <v>42621</v>
      </c>
      <c r="H1560" s="171" t="s">
        <v>93</v>
      </c>
      <c r="I1560" s="176" t="s">
        <v>2792</v>
      </c>
      <c r="J1560" s="174" t="s">
        <v>2916</v>
      </c>
      <c r="K1560" s="174" t="s">
        <v>16</v>
      </c>
      <c r="L1560" s="177">
        <v>7540</v>
      </c>
    </row>
    <row r="1561" spans="1:947" s="33" customFormat="1" ht="10.5" x14ac:dyDescent="0.15">
      <c r="A1561" s="300" t="s">
        <v>3759</v>
      </c>
      <c r="B1561" s="296" t="s">
        <v>3760</v>
      </c>
      <c r="C1561" s="296" t="s">
        <v>3761</v>
      </c>
      <c r="D1561" s="296" t="s">
        <v>3762</v>
      </c>
      <c r="E1561" s="296" t="s">
        <v>3763</v>
      </c>
      <c r="F1561" s="296">
        <v>2955</v>
      </c>
      <c r="G1561" s="297">
        <v>43069</v>
      </c>
      <c r="H1561" s="296" t="s">
        <v>3764</v>
      </c>
      <c r="I1561" s="296">
        <v>2955</v>
      </c>
      <c r="J1561" s="340" t="s">
        <v>15</v>
      </c>
      <c r="K1561" s="296"/>
      <c r="L1561" s="311">
        <v>16400</v>
      </c>
      <c r="AJK1561" s="168"/>
    </row>
    <row r="1562" spans="1:947" s="139" customFormat="1" ht="21.75" customHeight="1" x14ac:dyDescent="0.25">
      <c r="A1562" s="51"/>
      <c r="B1562" s="38"/>
      <c r="C1562" s="38"/>
      <c r="D1562" s="38"/>
      <c r="E1562" s="38"/>
      <c r="F1562" s="38"/>
      <c r="G1562" s="39"/>
      <c r="H1562" s="38"/>
      <c r="I1562" s="40"/>
      <c r="J1562" s="41" t="s">
        <v>3477</v>
      </c>
      <c r="K1562" s="37"/>
      <c r="L1562" s="55">
        <f>SUM(L6:L1561)+0.08</f>
        <v>39472006.319199815</v>
      </c>
    </row>
    <row r="1563" spans="1:947" s="139" customFormat="1" ht="21.75" customHeight="1" x14ac:dyDescent="0.25">
      <c r="A1563" s="51"/>
      <c r="B1563" s="38"/>
      <c r="C1563" s="38"/>
      <c r="D1563" s="38"/>
      <c r="E1563" s="38"/>
      <c r="F1563" s="38"/>
      <c r="G1563" s="39"/>
      <c r="H1563" s="38"/>
      <c r="I1563" s="38"/>
      <c r="J1563" s="38"/>
      <c r="K1563" s="38"/>
      <c r="L1563" s="54"/>
    </row>
    <row r="1564" spans="1:947" s="139" customFormat="1" ht="21.75" customHeight="1" x14ac:dyDescent="0.2">
      <c r="A1564" s="51"/>
      <c r="B1564" s="38"/>
      <c r="C1564" s="38"/>
      <c r="D1564" s="38"/>
      <c r="E1564" s="212" t="s">
        <v>3478</v>
      </c>
      <c r="F1564" s="212"/>
      <c r="G1564" s="212"/>
      <c r="H1564" s="212"/>
      <c r="I1564" s="212"/>
      <c r="J1564" s="212"/>
      <c r="K1564" s="212"/>
      <c r="L1564" s="212"/>
    </row>
    <row r="1565" spans="1:947" s="139" customFormat="1" ht="21.75" customHeight="1" x14ac:dyDescent="0.2">
      <c r="A1565" s="51"/>
      <c r="B1565" s="38"/>
      <c r="C1565" s="38"/>
      <c r="D1565" s="38"/>
      <c r="E1565" s="209" t="s">
        <v>2657</v>
      </c>
      <c r="F1565" s="210"/>
      <c r="G1565" s="210"/>
      <c r="H1565" s="211"/>
      <c r="I1565" s="219" t="s">
        <v>3479</v>
      </c>
      <c r="J1565" s="220"/>
      <c r="K1565" s="221"/>
      <c r="L1565" s="56" t="s">
        <v>3480</v>
      </c>
    </row>
    <row r="1566" spans="1:947" s="139" customFormat="1" ht="15.75" customHeight="1" x14ac:dyDescent="0.2">
      <c r="A1566" s="51"/>
      <c r="B1566" s="38"/>
      <c r="C1566" s="38"/>
      <c r="D1566" s="38"/>
      <c r="E1566" s="214" t="s">
        <v>3499</v>
      </c>
      <c r="F1566" s="215"/>
      <c r="G1566" s="215"/>
      <c r="H1566" s="216"/>
      <c r="I1566" s="222"/>
      <c r="J1566" s="222"/>
      <c r="K1566" s="223"/>
      <c r="L1566" s="69">
        <f>SUM(L1567:L1570)</f>
        <v>23740886.194400012</v>
      </c>
    </row>
    <row r="1567" spans="1:947" s="139" customFormat="1" ht="18" customHeight="1" x14ac:dyDescent="0.2">
      <c r="A1567" s="52"/>
      <c r="B1567" s="43"/>
      <c r="C1567" s="42"/>
      <c r="D1567" s="43"/>
      <c r="E1567" s="214"/>
      <c r="F1567" s="215"/>
      <c r="G1567" s="215"/>
      <c r="H1567" s="216"/>
      <c r="I1567" s="201" t="s">
        <v>3518</v>
      </c>
      <c r="J1567" s="201"/>
      <c r="K1567" s="202"/>
      <c r="L1567" s="67">
        <f>SUM(L21+L22+L23+L24+L25+L26+L63+L64+L65+L66+L67+L147+L148+L152+L156+L166+L167+L170+L171+L172+L173+L174+L192+L194+L201+L203+L209+L210+L214+0.01+L216+L217+L218+L219+L221+L229+L234+L243+L244+L245+L246+L247+L248+L249+L258+L259+L260+L261+L281+L288+L289+L290+L291+L292+L310+L320+L321+L353+L355+L356+L357+L358+L359+L360+L361+L362+L363+L364+L365+L366+L367+L371+L372+L373+L374+L376+L378+L406+L407+L408+L409+L410+L411+L412+L1424+L431+L435+L437+L468+L469+L470+L471+L472+L478+L479+L480+L481+L482+L483+L484+L485+L502+L503+L504+L505+L506+L507+L508+L1518+L1519+L1520+L1521+L1523+L1524+L525+L1527+L528+L531+L530+L532+L533+L534+L535+L536+L1537+L1538+L537+L585+L539+L540+L545+L546+L547+L548+L552+L553+L554+L555+L556+L557+L558+L560+L561+L562+L567+L568+L569+L583+L589+L591+L603+L629+L630+L632+L634+L635+L637+L733+L786+L787+L788+L789+L790+L791+L792+L794+L795+L796+L797+L798+L944+L945+L999+L1019+L1020+L1021+L1022+L1023+L1024+L1025+L1040+L1073+L1116+L1117+L1118+L1119+L1120+L1121+L1122+L1463+L1384+L1385+L1386+L1387+L1388+L1389+L1390+L1391+L1392+L1393+L1394+L1395+L1396+L1397+L1398+L1399+L1400+L1401+L1402+L1403+L1404+L1505+L1506+L1539+L1542)+L74+L75+L76+L77+L78+L79+L80+L570+L636</f>
        <v>5321190.4300000016</v>
      </c>
    </row>
    <row r="1568" spans="1:947" s="139" customFormat="1" ht="20.25" customHeight="1" x14ac:dyDescent="0.2">
      <c r="A1568" s="52"/>
      <c r="B1568" s="43"/>
      <c r="C1568" s="42"/>
      <c r="D1568" s="43"/>
      <c r="E1568" s="214"/>
      <c r="F1568" s="215"/>
      <c r="G1568" s="215"/>
      <c r="H1568" s="216"/>
      <c r="I1568" s="142" t="s">
        <v>3503</v>
      </c>
      <c r="J1568" s="142"/>
      <c r="K1568" s="143"/>
      <c r="L1568" s="67">
        <f>L1123+L1124</f>
        <v>68504.25</v>
      </c>
    </row>
    <row r="1569" spans="1:12" s="139" customFormat="1" ht="33.75" customHeight="1" x14ac:dyDescent="0.2">
      <c r="A1569" s="48"/>
      <c r="B1569" s="34"/>
      <c r="C1569" s="34"/>
      <c r="D1569" s="34"/>
      <c r="E1569" s="214"/>
      <c r="F1569" s="215"/>
      <c r="G1569" s="215"/>
      <c r="H1569" s="216"/>
      <c r="I1569" s="201" t="s">
        <v>3519</v>
      </c>
      <c r="J1569" s="201"/>
      <c r="K1569" s="202"/>
      <c r="L1569" s="67">
        <f>(L14+L15+L16+L17+L27+L28+L33+L34+L36+L37+L47+L51+L52+L53+L54+L55+L56+L57+L58+L59+L60+L61+L62+L68+L103+L104+L115+L119+L120+L121+L122+L123+L124+L125+L126+L127+L128+L132+L133+L134+L135+L136+L137+L138+L139+L140+L143+L144+L145+L146+L149+L150+L151+L153+L154+L155+L157+L158+L160+L161+L162+L168+L169+L180+L188+L189+L195+L196+L197+L198+L199+L200+L202+L204+L205+L206+L207+L208+L211+L212+L213+L230+L231+L232+L233+L235+L236+L237+L238+L239+L240+L241+L242+L250+L253+L254+L274+L275+L276+L277+L278+L279+L280+L285+L294+L295+L300+L301+L302+L303+L304+L305+L306+L307+L308+L309+L312+L313+L314+L315+L316+L317+L322+L324+L325+L326+L328+L331+L332+L338+L339+L343+L345+L346+L347+L348+L349+L351+L352+L368+L369+L370+L379+L380+L381+L382+L383+L384+L385+L386+L387+L388+L389+L390+L391+L392+L393+L394+L395+L396+L397+L398+L399+L400+L401+L402+L403+L404+L405+L413+L414+L416+L417+L418+L419+L420+L421+L422+L423+L424+L425+L426+L427+L428+L430+L433+L443+L444+L445+L446+L447+L448+L449+L450+L451+L461+L462+L463+L464+L498+L541+L544+L550+L551+L559+L565+L577+L582+L486+L487+L488+L489+L490+L491+L492+L495+L496+L509+L521+L522+L523+L524+L526+L527+L538+L543+L573+L575+L576+L586+L587+L588+L590+L592+L593+L594+L595+L596+L597+L598+L599+L600+L601+L602+L604+L605+L606+L607+L608+L609+L610+L611+L612+L613+L614+L615+L616+L617+L618+L619+L620+L621+L622+L623+L624+L625+L626+L627+L628+L633+L638+L640+L641+L642+L643+L644+L659+L680+L681+L682+L683+L684+L685+L686+L687+L689+L690+L691+L692+L693+L694+L695+L696+L697+L698+L699+L700+L701+L702+L703+L704+L705+L706+L707+L708+L709+L710+L711+L712+L713+L714+L715+L716+L717+L718+L719+L720+L721+L722+L723+L724+L725+L726+L727+L728+L729+L730+L731+L732+L735+L736+L737+L738+L739+L740+L741+L742+L743+L744+L745+L746+L747+L793+L799+L800+L801+L802+L803+L804+L805+L806+L807+L808+L809+L810+L811+L812+L813+L814+L815+L816+L817+L818+L819+L820+L821+L822+L823+L824+L825+L826+L827+L828+L829+L830+L831+L832+L833+L834+L835+L836+L837+L838+L839+L840+L841+L842+L843+L844+L845+L846+L847+L848+L849+L850+L851+L852+L853+L854+L855+L856+L857+L858+L859+L860+L861+L862+L864+L863+L865+L867+L868+L869+L871+L872+L873+L874+L875+L876+L877+L878+L879+L880+L890+L891+L892+L893+L894+L895+L896+L897+L899+L900+L901+L902+L903+L904+L905+L906+L907+L908+L909+L910+L911+L912+L913+L914+L915+L916+L917+L918+L919+L920+L921+L922+L923+L924+L925+L926+L927+L928+L929+L930+L931+L932+L933+L934+L935+L936+L937+L938+L939+L940+L941+L942+L943+L946+L947+L948+L949+L950+L951+L952+L953+L955+L956+L957+L958+L959+L960+L961+L962+L963+L964+L965+L966+L967+L968+L969+L970+L971+L972+L973+L974+L975+L976+L977+L978+L979+L980+L981+L982+L983+L984+L985+L987+L988+L989+L990+L991+L992+L993+L994+L995+L996+L997+L998+L1003+L1006+L1007+L1026+L1027+L1028+L1029+L1030+L1033+L1041+L1056+L1057+L1062+L1125+L1126+L1127+L1267+L1268+L1351+L1367+L1444+L1465+L1474+L1496+L1497+L1498+L1499+L1500+L1507+L1526+L1540+L1541+L1560)+L1405+L1406+L1407+L1408+L1409+L1410+L1411+L1412+L1413+L1414+L1415+L1416+L1417+L1418+L1420+L1421+L1422+L1423+L1425+L1426+L1427+L1428+L1429+L1430+L1431+L1432+L1433+L1434+L1435+L1436+L1437+L1438+L1439+L1440+L1442+L1443+L1445+L1446+L1447+L1462+L1464+L1510+L1511+L191+L476+L477+L494+L572+L734+L866+L884+L898+L986+L1008+L1009+L1010+L1011+L1052+L1059+L1419+L1460+L1469+L1473+L1490+L1491+L1492+L1493+L1522+L1528+L1529+L1530+L1531+L1532+L1512+L581+0.01</f>
        <v>16943491.072400007</v>
      </c>
    </row>
    <row r="1570" spans="1:12" s="139" customFormat="1" ht="36" customHeight="1" x14ac:dyDescent="0.2">
      <c r="A1570" s="48"/>
      <c r="B1570" s="34"/>
      <c r="C1570" s="34"/>
      <c r="D1570" s="34"/>
      <c r="E1570" s="214"/>
      <c r="F1570" s="215"/>
      <c r="G1570" s="215"/>
      <c r="H1570" s="216"/>
      <c r="I1570" s="201" t="s">
        <v>3504</v>
      </c>
      <c r="J1570" s="201"/>
      <c r="K1570" s="202"/>
      <c r="L1570" s="67">
        <f>(L6+L7+L8+L9+L12+L13+L18+L29+L30+L31+L32+L93+L94+L95+L96+L97+L98+L99+L100+L101+L105+L106+L107+L108+L109+L110+L111+L112+L113+L114+L141+L142+L183+L184+L185+L193+L223+L269+L270+L271+L272+L354+L429+L436+L473+L474+L475+L493+L529+L1533+L574+L578+L579+L631+L639+L647+L648+L649+L650+L651+L881+L882+L1000+L1001+L1002+L1004+L1005+L1013+L1014+L1015+L1016+L1017+L1018+L1031+L1032+L1034+L1035+L1036+L1037+L1038+L1039+L1042+L1368+L1369)+L1448+L1449+L1450+L1458+L1459+L1466+L1467+L1501+L1525</f>
        <v>1407700.442</v>
      </c>
    </row>
    <row r="1571" spans="1:12" s="139" customFormat="1" ht="33" customHeight="1" x14ac:dyDescent="0.2">
      <c r="A1571" s="48"/>
      <c r="B1571" s="34"/>
      <c r="C1571" s="34"/>
      <c r="D1571" s="34"/>
      <c r="E1571" s="213" t="s">
        <v>3500</v>
      </c>
      <c r="F1571" s="213"/>
      <c r="G1571" s="213"/>
      <c r="H1571" s="213"/>
      <c r="I1571" s="142"/>
      <c r="J1571" s="142"/>
      <c r="K1571" s="143"/>
      <c r="L1571" s="68">
        <f>SUM(L1572:L1574)</f>
        <v>5294264.296800009</v>
      </c>
    </row>
    <row r="1572" spans="1:12" s="139" customFormat="1" ht="27" customHeight="1" x14ac:dyDescent="0.2">
      <c r="A1572" s="48"/>
      <c r="B1572" s="34"/>
      <c r="C1572" s="34"/>
      <c r="D1572" s="34"/>
      <c r="E1572" s="213"/>
      <c r="F1572" s="213"/>
      <c r="G1572" s="213"/>
      <c r="H1572" s="213"/>
      <c r="I1572" s="141" t="s">
        <v>3505</v>
      </c>
      <c r="J1572" s="142"/>
      <c r="K1572" s="143"/>
      <c r="L1572" s="67">
        <f>L1543+L1544+L1545+L1546+L1547+L1548+L1549+L1550+L1551+L1552+L1553+L1554+L1555+L1556+L1557+L1558+L1559</f>
        <v>89088.000000000015</v>
      </c>
    </row>
    <row r="1573" spans="1:12" s="139" customFormat="1" ht="30" customHeight="1" x14ac:dyDescent="0.2">
      <c r="A1573" s="48"/>
      <c r="B1573" s="34"/>
      <c r="C1573" s="34"/>
      <c r="D1573" s="43"/>
      <c r="E1573" s="213"/>
      <c r="F1573" s="213"/>
      <c r="G1573" s="213"/>
      <c r="H1573" s="213"/>
      <c r="I1573" s="200" t="s">
        <v>3506</v>
      </c>
      <c r="J1573" s="201"/>
      <c r="K1573" s="202"/>
      <c r="L1573" s="67">
        <f>(L19+L35+L251+L252+L256+L284+L299+L311+L319+L323+L344+L350+L497+L510+L511+L512+L513+L514+L516+L517+L518+L519+L520+L542+L645+L646+L658+L688+L870+L954+L1043+L1128+L1129+L1130+L1131+L1132+L1133+L1134+L1135+L1136+L1137+L1138+L1139+L1140+L1141+L1142+L1143+L1144+L1145+L1146+L1147+L1148+L1149+L1151+L1152+L1153+L1154+L1155+L1156+L1157+L1158+L1159+L1160+L1161+L1162+L1163+L1164+L1165+L1166+L1167+L1168+L1169+L1170+L1171+L1172+L1173+L1174+L1175+L1176+L1177+L1178+L1179+L1180+L1181+L1182+L1183+L1184+L1185+L1186+L1187+L1188+L1189+L1190+L1191+L1192+L1193+L1194+L1195+L1196+L1197+L1198+L1199+L1200+L1201+L1202+L1203+L1204+L1205+L1206+L1207+L1208+L1209+L1210+L1211+L1212+L1213+L1214+L1215+L1216+L1217+L1218+L1219+L1220+L1221+L1222+L1223+L1224+L1225+L1226+L1227+L1228+L1229+L1230+L1231+L1232+L1233+L1234+L1235+L1236+L1237+L1238+L1239+L1240+L1241+L1242+L1243+L1244+L1245+L1246+L1247+L1248+L1249+L1250+L1251+L1252+L1253+L1254+L1255+L1256+L1257+L1258+L1259+L1260+L1468+L1502+L1508+L1269+L1270+L1271+L1272+L1273+L1274+L1275+L1276+L1277+L1278+L1279+L1280+L1281+L1282+L1283+L1284+L1285+L1286+L1287+L1288+L1289+L1290+L1291+L1292+L1293+L1294+L1295+L1296+L1297+L1298+L1299+L1300+L1301+L1302+L1303+L1304+L1305+L1306+L1307+L1308+L1309+L1310+L1311+L1312+L1313+L1314+L1315+L1316+L1317+L1318+L1319+L1320+L1321+L1322+L1323+L1324+L1325+L1326+L1327+L1328+L1329+L1330+L1331+L1332+L1333+L1334+L1335+L1336+L1337+L1338+L1339+L1340+L1341+L1342+L1343+L1344+L1345+L1346+L1347+L1348+L1349+L1350)+L883+81.52+L1534</f>
        <v>5188776.296800009</v>
      </c>
    </row>
    <row r="1574" spans="1:12" s="139" customFormat="1" ht="30" customHeight="1" x14ac:dyDescent="0.2">
      <c r="A1574" s="48"/>
      <c r="B1574" s="34"/>
      <c r="C1574" s="34"/>
      <c r="D1574" s="43"/>
      <c r="E1574" s="147"/>
      <c r="F1574" s="147"/>
      <c r="G1574" s="147"/>
      <c r="H1574" s="147"/>
      <c r="I1574" s="141" t="s">
        <v>3859</v>
      </c>
      <c r="J1574" s="142"/>
      <c r="K1574" s="143"/>
      <c r="L1574" s="67">
        <f>+L1561</f>
        <v>16400</v>
      </c>
    </row>
    <row r="1575" spans="1:12" s="139" customFormat="1" ht="30.75" customHeight="1" x14ac:dyDescent="0.2">
      <c r="A1575" s="48"/>
      <c r="B1575" s="34"/>
      <c r="C1575" s="34"/>
      <c r="D1575" s="43"/>
      <c r="E1575" s="213" t="s">
        <v>3501</v>
      </c>
      <c r="F1575" s="213"/>
      <c r="G1575" s="213"/>
      <c r="H1575" s="213"/>
      <c r="I1575" s="141"/>
      <c r="J1575" s="142"/>
      <c r="K1575" s="143"/>
      <c r="L1575" s="68">
        <f>L1576</f>
        <v>592568.49</v>
      </c>
    </row>
    <row r="1576" spans="1:12" s="139" customFormat="1" ht="25.5" customHeight="1" x14ac:dyDescent="0.2">
      <c r="A1576" s="48"/>
      <c r="B1576" s="34"/>
      <c r="C1576" s="34"/>
      <c r="D1576" s="43"/>
      <c r="E1576" s="213"/>
      <c r="F1576" s="213"/>
      <c r="G1576" s="213"/>
      <c r="H1576" s="213"/>
      <c r="I1576" s="200" t="s">
        <v>3507</v>
      </c>
      <c r="J1576" s="201"/>
      <c r="K1576" s="202"/>
      <c r="L1576" s="66">
        <f>(L652+L318+L584+L656+L657)-81.51</f>
        <v>592568.49</v>
      </c>
    </row>
    <row r="1577" spans="1:12" s="139" customFormat="1" ht="24.75" customHeight="1" x14ac:dyDescent="0.2">
      <c r="A1577" s="48"/>
      <c r="B1577" s="34"/>
      <c r="C1577" s="34"/>
      <c r="D1577" s="43"/>
      <c r="E1577" s="213" t="s">
        <v>3502</v>
      </c>
      <c r="F1577" s="213"/>
      <c r="G1577" s="213"/>
      <c r="H1577" s="213"/>
      <c r="I1577" s="141"/>
      <c r="J1577" s="142"/>
      <c r="K1577" s="143"/>
      <c r="L1577" s="68">
        <f>SUM(L1578:L1580)</f>
        <v>2165545.5415999996</v>
      </c>
    </row>
    <row r="1578" spans="1:12" ht="19.5" customHeight="1" x14ac:dyDescent="0.15">
      <c r="A1578" s="48"/>
      <c r="B1578" s="34"/>
      <c r="C1578" s="34"/>
      <c r="D1578" s="43"/>
      <c r="E1578" s="213"/>
      <c r="F1578" s="213"/>
      <c r="G1578" s="213"/>
      <c r="H1578" s="213"/>
      <c r="I1578" s="200" t="s">
        <v>3508</v>
      </c>
      <c r="J1578" s="201"/>
      <c r="K1578" s="202"/>
      <c r="L1578" s="67">
        <f>SUM(L20+L50+L81+L82+L83+L84+L85+L86+L87+L89+L90+L91+L92+L186+L190+L227+L262+L263+L264+L265+L266+L267+L268+L286+L287+L293+L327+L438+L439+L440+L441+L442+L566+L580+L663+L664+L678+L679+L780+L781+L782+L783+L784+L785+L885+L886+L887+L888+L889+L1044+L1072+L1261+L1262+L1263+L1264+L1265+L1266+L1451+L1452+L1453+L1454+L1455+L1456+0.01+L1115+L1441+L1461+L1494+L1495+L1509)</f>
        <v>2091123.8795999999</v>
      </c>
    </row>
    <row r="1579" spans="1:12" ht="21.75" customHeight="1" x14ac:dyDescent="0.2">
      <c r="A1579" s="48"/>
      <c r="B1579" s="34"/>
      <c r="C1579" s="34"/>
      <c r="D1579" s="43"/>
      <c r="E1579" s="213"/>
      <c r="F1579" s="213"/>
      <c r="G1579" s="213"/>
      <c r="H1579" s="213"/>
      <c r="I1579" s="200" t="s">
        <v>3509</v>
      </c>
      <c r="J1579" s="201"/>
      <c r="K1579" s="202"/>
      <c r="L1579" s="159">
        <f>L1045</f>
        <v>4965.95</v>
      </c>
    </row>
    <row r="1580" spans="1:12" s="165" customFormat="1" ht="21.75" customHeight="1" x14ac:dyDescent="0.25">
      <c r="A1580" s="48"/>
      <c r="B1580" s="34"/>
      <c r="C1580" s="34"/>
      <c r="D1580" s="43"/>
      <c r="E1580" s="213"/>
      <c r="F1580" s="213"/>
      <c r="G1580" s="213"/>
      <c r="H1580" s="213"/>
      <c r="I1580" s="200" t="s">
        <v>3511</v>
      </c>
      <c r="J1580" s="201"/>
      <c r="K1580" s="202"/>
      <c r="L1580" s="47">
        <f>SUM(L1046+L1047+L1048+L1049+L1050+L1051+L1352+L1353+L1354+L1355+L1356)</f>
        <v>69455.712</v>
      </c>
    </row>
    <row r="1581" spans="1:12" s="165" customFormat="1" ht="21.75" customHeight="1" x14ac:dyDescent="0.25">
      <c r="A1581" s="48"/>
      <c r="B1581" s="34"/>
      <c r="C1581" s="34"/>
      <c r="D1581" s="43"/>
      <c r="E1581" s="198" t="s">
        <v>3523</v>
      </c>
      <c r="F1581" s="198"/>
      <c r="G1581" s="198"/>
      <c r="H1581" s="198"/>
      <c r="I1581" s="141"/>
      <c r="J1581" s="142"/>
      <c r="K1581" s="143"/>
      <c r="L1581" s="70">
        <f>L1582</f>
        <v>1619194.0200000003</v>
      </c>
    </row>
    <row r="1582" spans="1:12" s="165" customFormat="1" ht="21.75" customHeight="1" x14ac:dyDescent="0.25">
      <c r="A1582" s="48"/>
      <c r="B1582" s="34"/>
      <c r="C1582" s="34"/>
      <c r="D1582" s="43"/>
      <c r="E1582" s="198"/>
      <c r="F1582" s="198"/>
      <c r="G1582" s="198"/>
      <c r="H1582" s="198"/>
      <c r="I1582" s="200" t="s">
        <v>3510</v>
      </c>
      <c r="J1582" s="201"/>
      <c r="K1582" s="202"/>
      <c r="L1582" s="67">
        <f>SUM(L748+L749+L750+L751+L752+L753+L754+L755+L756+L757+L758+L759+L760+L761+L762+L763+L764+L765+L766+L767+L768+L769+L770+L771+L772+L1457)</f>
        <v>1619194.0200000003</v>
      </c>
    </row>
    <row r="1583" spans="1:12" s="165" customFormat="1" ht="21.75" customHeight="1" x14ac:dyDescent="0.25">
      <c r="A1583" s="48"/>
      <c r="B1583" s="34"/>
      <c r="C1583" s="34"/>
      <c r="D1583" s="43"/>
      <c r="E1583" s="199" t="s">
        <v>3524</v>
      </c>
      <c r="F1583" s="199"/>
      <c r="G1583" s="199"/>
      <c r="H1583" s="199"/>
      <c r="I1583" s="200"/>
      <c r="J1583" s="201"/>
      <c r="K1583" s="202"/>
      <c r="L1583" s="70">
        <f>SUM(L1584:L1589)</f>
        <v>5494637.8364000022</v>
      </c>
    </row>
    <row r="1584" spans="1:12" ht="21.75" customHeight="1" x14ac:dyDescent="0.15">
      <c r="A1584" s="48"/>
      <c r="B1584" s="34"/>
      <c r="C1584" s="34"/>
      <c r="D1584" s="43"/>
      <c r="E1584" s="199"/>
      <c r="F1584" s="199"/>
      <c r="G1584" s="199"/>
      <c r="H1584" s="199"/>
      <c r="I1584" s="200" t="s">
        <v>3512</v>
      </c>
      <c r="J1584" s="201"/>
      <c r="K1584" s="202"/>
      <c r="L1584" s="67">
        <f>SUM(L515+L1071+L1083+L1364+L665+L670+L671+L1012+L1058+L1065+L1066+L1365+L1366+L1370)</f>
        <v>717359.78999999992</v>
      </c>
    </row>
    <row r="1585" spans="1:12" ht="21.75" customHeight="1" x14ac:dyDescent="0.15">
      <c r="A1585" s="48"/>
      <c r="B1585" s="34"/>
      <c r="C1585" s="34"/>
      <c r="D1585" s="34"/>
      <c r="E1585" s="199"/>
      <c r="F1585" s="199"/>
      <c r="G1585" s="199"/>
      <c r="H1585" s="199"/>
      <c r="I1585" s="200" t="s">
        <v>3513</v>
      </c>
      <c r="J1585" s="201"/>
      <c r="K1585" s="202"/>
      <c r="L1585" s="67">
        <f>(L11+L175+L181+L296+L297+L298+L432+L499+L563+L571+L653+L654+L1084+L1470)</f>
        <v>279309.73</v>
      </c>
    </row>
    <row r="1586" spans="1:12" ht="21.75" customHeight="1" x14ac:dyDescent="0.15">
      <c r="A1586" s="48"/>
      <c r="B1586" s="34"/>
      <c r="C1586" s="44"/>
      <c r="D1586" s="44"/>
      <c r="E1586" s="199"/>
      <c r="F1586" s="199"/>
      <c r="G1586" s="199"/>
      <c r="H1586" s="199"/>
      <c r="I1586" s="200" t="s">
        <v>3514</v>
      </c>
      <c r="J1586" s="201"/>
      <c r="K1586" s="202"/>
      <c r="L1586" s="67">
        <f>SUM(L1074+L1075+L1076+L1077+L1078+L1079+L1080+L1085+L1086+L1087+L1088+L1089+L1090+L1091+L1092+L1093+L1094+L1095+L1096+L1097+L1098+L1099+L1100+L1101+L1102+L1103+L1104+L1105+L1106+L1053+L1114+L1475+L1476+L1477+L1478+L1479+L1480+L1481+L1482+L1483+L1484+L1485+L1486+L1487+L1488+L1489)</f>
        <v>1118705.5264000003</v>
      </c>
    </row>
    <row r="1587" spans="1:12" ht="21.75" customHeight="1" x14ac:dyDescent="0.15">
      <c r="A1587" s="48"/>
      <c r="B1587" s="34"/>
      <c r="C1587" s="44"/>
      <c r="D1587" s="44"/>
      <c r="E1587" s="199"/>
      <c r="F1587" s="199"/>
      <c r="G1587" s="199"/>
      <c r="H1587" s="199"/>
      <c r="I1587" s="227" t="s">
        <v>3520</v>
      </c>
      <c r="J1587" s="228"/>
      <c r="K1587" s="229"/>
      <c r="L1587" s="67">
        <f>SUM(L1081+L1107+L415+L1514+L1515+L1516+L1517+L1535+L1536)</f>
        <v>37751.57</v>
      </c>
    </row>
    <row r="1588" spans="1:12" ht="21.75" customHeight="1" x14ac:dyDescent="0.15">
      <c r="A1588" s="48"/>
      <c r="B1588" s="34"/>
      <c r="C1588" s="34"/>
      <c r="D1588" s="34"/>
      <c r="E1588" s="199" t="s">
        <v>3524</v>
      </c>
      <c r="F1588" s="199"/>
      <c r="G1588" s="199"/>
      <c r="H1588" s="199"/>
      <c r="I1588" s="203" t="s">
        <v>3521</v>
      </c>
      <c r="J1588" s="204"/>
      <c r="K1588" s="205"/>
      <c r="L1588" s="67">
        <f>(L10+L48+L49+L69+L70+L71+L72+L73+L88+L102+L116+L117+L118+L129+L130+L131+L165+L176+L177+L178+L179+L187+L215+L220+L222+L224+L225+L226+L228+L255+L257+L273+L282+L283+L329+L330+L333+L334+L335+L336+L337+L340+L341+L342+L375+L377+L434+L452+L453+L454+L455+L456+L457+L458+L459+L460+L465+L466+L467+L500+L501+L549+L564+L655+L660+L661+L662+L672+L673+L674+L675+L676+L677+L775+L776+L777+L778+L779+L1112)+L666+L667+L668+L669+0.04+L1054+L1055+L1060+L1061+L1063+L1064+L1067+L1068+L1069+L1070+L1503+L1082+L1108+L1109+L1110+L1111+L1113+L1150</f>
        <v>3011285.5700000012</v>
      </c>
    </row>
    <row r="1589" spans="1:12" ht="21.75" customHeight="1" x14ac:dyDescent="0.15">
      <c r="A1589" s="48"/>
      <c r="B1589" s="34"/>
      <c r="C1589" s="34"/>
      <c r="D1589" s="34"/>
      <c r="E1589" s="199"/>
      <c r="F1589" s="199"/>
      <c r="G1589" s="199"/>
      <c r="H1589" s="199"/>
      <c r="I1589" s="206" t="s">
        <v>3515</v>
      </c>
      <c r="J1589" s="207"/>
      <c r="K1589" s="208"/>
      <c r="L1589" s="67">
        <f>SUM(L38+L39+L40+L41+L42+L43+L44+L45+L46+L159+L163+L164+L182+L773+L774+L1357+L1358+L1359+L1360+L1361+L1362+L1363+L1513)</f>
        <v>330225.64999999997</v>
      </c>
    </row>
    <row r="1590" spans="1:12" ht="21.75" customHeight="1" x14ac:dyDescent="0.15">
      <c r="A1590" s="48"/>
      <c r="B1590" s="34"/>
      <c r="C1590" s="34"/>
      <c r="D1590" s="34"/>
      <c r="E1590" s="198" t="s">
        <v>3525</v>
      </c>
      <c r="F1590" s="198"/>
      <c r="G1590" s="198"/>
      <c r="H1590" s="198"/>
      <c r="I1590" s="144"/>
      <c r="J1590" s="145"/>
      <c r="K1590" s="146"/>
      <c r="L1590" s="68">
        <f>L1591</f>
        <v>96840</v>
      </c>
    </row>
    <row r="1591" spans="1:12" ht="21.75" customHeight="1" x14ac:dyDescent="0.15">
      <c r="A1591" s="48"/>
      <c r="B1591" s="34"/>
      <c r="C1591" s="34"/>
      <c r="D1591" s="34"/>
      <c r="E1591" s="198"/>
      <c r="F1591" s="198"/>
      <c r="G1591" s="198"/>
      <c r="H1591" s="198"/>
      <c r="I1591" s="200" t="s">
        <v>3522</v>
      </c>
      <c r="J1591" s="201"/>
      <c r="K1591" s="202"/>
      <c r="L1591" s="71">
        <f>SUM(L1371+L1372+L1373+L1374+L1375+L1376+L1377+L1378+L1379+L1380+L1381+L1382)</f>
        <v>96840</v>
      </c>
    </row>
    <row r="1592" spans="1:12" ht="21.75" customHeight="1" x14ac:dyDescent="0.15">
      <c r="A1592" s="48"/>
      <c r="B1592" s="34"/>
      <c r="C1592" s="34"/>
      <c r="D1592" s="34"/>
      <c r="E1592" s="199" t="s">
        <v>3526</v>
      </c>
      <c r="F1592" s="199"/>
      <c r="G1592" s="199"/>
      <c r="H1592" s="199"/>
      <c r="I1592" s="141"/>
      <c r="J1592" s="142"/>
      <c r="K1592" s="143"/>
      <c r="L1592" s="68">
        <f>L1593</f>
        <v>290069.94</v>
      </c>
    </row>
    <row r="1593" spans="1:12" ht="21.75" customHeight="1" x14ac:dyDescent="0.15">
      <c r="A1593" s="48"/>
      <c r="B1593" s="34"/>
      <c r="C1593" s="34"/>
      <c r="D1593" s="34"/>
      <c r="E1593" s="199"/>
      <c r="F1593" s="199"/>
      <c r="G1593" s="199"/>
      <c r="H1593" s="199"/>
      <c r="I1593" s="200" t="s">
        <v>3516</v>
      </c>
      <c r="J1593" s="201"/>
      <c r="K1593" s="202"/>
      <c r="L1593" s="72">
        <f>SUM(L1383+L1471+L1504)</f>
        <v>290069.94</v>
      </c>
    </row>
    <row r="1594" spans="1:12" ht="21.75" customHeight="1" x14ac:dyDescent="0.25">
      <c r="A1594" s="48"/>
      <c r="B1594" s="34"/>
      <c r="C1594" s="34"/>
      <c r="D1594" s="34"/>
      <c r="E1594" s="199" t="s">
        <v>3527</v>
      </c>
      <c r="F1594" s="199"/>
      <c r="G1594" s="199"/>
      <c r="H1594" s="199"/>
      <c r="I1594" s="141"/>
      <c r="J1594" s="142"/>
      <c r="K1594" s="143"/>
      <c r="L1594" s="70">
        <f>L1595</f>
        <v>178000</v>
      </c>
    </row>
    <row r="1595" spans="1:12" ht="21.75" customHeight="1" x14ac:dyDescent="0.15">
      <c r="A1595" s="48"/>
      <c r="B1595" s="34"/>
      <c r="C1595" s="34"/>
      <c r="D1595" s="34"/>
      <c r="E1595" s="199"/>
      <c r="F1595" s="199"/>
      <c r="G1595" s="199"/>
      <c r="H1595" s="199"/>
      <c r="I1595" s="200" t="s">
        <v>3517</v>
      </c>
      <c r="J1595" s="201"/>
      <c r="K1595" s="202"/>
      <c r="L1595" s="72">
        <f>SUM(L1472)</f>
        <v>178000</v>
      </c>
    </row>
    <row r="1596" spans="1:12" ht="21.75" customHeight="1" thickBot="1" x14ac:dyDescent="0.3">
      <c r="I1596" s="197" t="s">
        <v>3477</v>
      </c>
      <c r="J1596" s="197"/>
      <c r="K1596" s="197"/>
      <c r="L1596" s="162">
        <f>L1566+L1571+L1575+L1577+L1581+L1583+L1590+L1592+L1594</f>
        <v>39472006.319200024</v>
      </c>
    </row>
    <row r="1597" spans="1:12" ht="21.75" customHeight="1" thickTop="1" x14ac:dyDescent="0.2"/>
    <row r="1598" spans="1:12" ht="21.75" customHeight="1" x14ac:dyDescent="0.25">
      <c r="A1598" s="163"/>
      <c r="B1598" s="164"/>
      <c r="C1598" s="164"/>
      <c r="D1598" s="165"/>
      <c r="E1598" s="165"/>
      <c r="F1598" s="165"/>
      <c r="G1598" s="165"/>
      <c r="H1598" s="165"/>
      <c r="I1598" s="165"/>
      <c r="J1598" s="165"/>
      <c r="K1598" s="165"/>
      <c r="L1598" s="166"/>
    </row>
    <row r="1599" spans="1:12" ht="21.75" customHeight="1" x14ac:dyDescent="0.25">
      <c r="A1599" s="163"/>
      <c r="B1599" s="164"/>
      <c r="C1599" s="164"/>
      <c r="D1599" s="165"/>
      <c r="E1599" s="165"/>
      <c r="F1599" s="165"/>
      <c r="G1599" s="165"/>
      <c r="H1599" s="165"/>
      <c r="I1599" s="165"/>
      <c r="J1599" s="165"/>
      <c r="K1599" s="165"/>
      <c r="L1599" s="166"/>
    </row>
    <row r="1600" spans="1:12" ht="21.75" customHeight="1" x14ac:dyDescent="0.25">
      <c r="A1600" s="163"/>
      <c r="B1600" s="164"/>
      <c r="C1600" s="164"/>
      <c r="D1600" s="165"/>
      <c r="E1600" s="165"/>
      <c r="F1600" s="165"/>
      <c r="G1600" s="165"/>
      <c r="H1600" s="165"/>
      <c r="I1600" s="165"/>
      <c r="J1600" s="165"/>
      <c r="K1600" s="165"/>
      <c r="L1600" s="166"/>
    </row>
    <row r="1601" spans="1:12" ht="21.75" customHeight="1" x14ac:dyDescent="0.25">
      <c r="A1601" s="163"/>
      <c r="B1601" s="164"/>
      <c r="C1601" s="164"/>
      <c r="D1601" s="165"/>
      <c r="E1601" s="165"/>
      <c r="F1601" s="165"/>
      <c r="G1601" s="165"/>
      <c r="H1601" s="165"/>
      <c r="I1601" s="165"/>
      <c r="J1601" s="165"/>
      <c r="K1601" s="165"/>
      <c r="L1601" s="166"/>
    </row>
  </sheetData>
  <mergeCells count="55">
    <mergeCell ref="E1592:H1592"/>
    <mergeCell ref="E1594:H1594"/>
    <mergeCell ref="A2:L2"/>
    <mergeCell ref="I1567:K1567"/>
    <mergeCell ref="I1569:K1569"/>
    <mergeCell ref="I1570:K1570"/>
    <mergeCell ref="I1565:K1565"/>
    <mergeCell ref="I1566:K1566"/>
    <mergeCell ref="A3:L3"/>
    <mergeCell ref="I1578:K1578"/>
    <mergeCell ref="I1584:K1584"/>
    <mergeCell ref="I1587:K1587"/>
    <mergeCell ref="I1573:K1573"/>
    <mergeCell ref="I1585:K1585"/>
    <mergeCell ref="I1582:K1582"/>
    <mergeCell ref="I1583:K1583"/>
    <mergeCell ref="I1586:K1586"/>
    <mergeCell ref="I1580:K1580"/>
    <mergeCell ref="E1580:H1580"/>
    <mergeCell ref="E1581:H1581"/>
    <mergeCell ref="E1583:H1583"/>
    <mergeCell ref="E1584:H1584"/>
    <mergeCell ref="I1576:K1576"/>
    <mergeCell ref="I1579:K1579"/>
    <mergeCell ref="E1575:H1575"/>
    <mergeCell ref="E1577:H1577"/>
    <mergeCell ref="E1579:H1579"/>
    <mergeCell ref="E1576:H1576"/>
    <mergeCell ref="E1578:H1578"/>
    <mergeCell ref="E1565:H1565"/>
    <mergeCell ref="E1564:L1564"/>
    <mergeCell ref="E1572:H1572"/>
    <mergeCell ref="E1571:H1571"/>
    <mergeCell ref="E1573:H1573"/>
    <mergeCell ref="E1566:H1566"/>
    <mergeCell ref="E1567:H1567"/>
    <mergeCell ref="E1568:H1568"/>
    <mergeCell ref="E1569:H1569"/>
    <mergeCell ref="E1570:H1570"/>
    <mergeCell ref="I1596:K1596"/>
    <mergeCell ref="E1582:H1582"/>
    <mergeCell ref="E1591:H1591"/>
    <mergeCell ref="E1593:H1593"/>
    <mergeCell ref="E1595:H1595"/>
    <mergeCell ref="I1593:K1593"/>
    <mergeCell ref="I1595:K1595"/>
    <mergeCell ref="I1588:K1588"/>
    <mergeCell ref="I1591:K1591"/>
    <mergeCell ref="I1589:K1589"/>
    <mergeCell ref="E1585:H1585"/>
    <mergeCell ref="E1586:H1586"/>
    <mergeCell ref="E1587:H1587"/>
    <mergeCell ref="E1588:H1588"/>
    <mergeCell ref="E1589:H1589"/>
    <mergeCell ref="E1590:H1590"/>
  </mergeCells>
  <pageMargins left="9.2105263157894732E-2" right="0.12" top="0.12" bottom="0.16" header="0" footer="0.18"/>
  <pageSetup scale="7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Layout" zoomScale="77" zoomScaleNormal="100" zoomScalePageLayoutView="77" workbookViewId="0">
      <selection activeCell="A7" sqref="A7:A16"/>
    </sheetView>
  </sheetViews>
  <sheetFormatPr baseColWidth="10" defaultColWidth="12" defaultRowHeight="15" x14ac:dyDescent="0.25"/>
  <cols>
    <col min="1" max="1" width="25.33203125" style="131" customWidth="1"/>
    <col min="2" max="2" width="24.1640625" style="90" customWidth="1"/>
    <col min="3" max="3" width="12.1640625" style="2" customWidth="1"/>
    <col min="4" max="4" width="26.83203125" style="2" customWidth="1"/>
    <col min="5" max="5" width="11.5" style="2" customWidth="1"/>
    <col min="6" max="6" width="11" style="2" customWidth="1"/>
    <col min="7" max="7" width="14.6640625" style="2" customWidth="1"/>
    <col min="8" max="8" width="9.1640625" style="2" customWidth="1"/>
    <col min="9" max="9" width="19.1640625" style="2" customWidth="1"/>
    <col min="10" max="10" width="18.5" style="2" customWidth="1"/>
    <col min="11" max="16384" width="12" style="2"/>
  </cols>
  <sheetData>
    <row r="1" spans="1:10" ht="22.5" x14ac:dyDescent="0.45">
      <c r="I1" s="3"/>
      <c r="J1" s="28" t="s">
        <v>2431</v>
      </c>
    </row>
    <row r="2" spans="1:10" ht="18" x14ac:dyDescent="0.25">
      <c r="A2" s="230" t="s">
        <v>2432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" x14ac:dyDescent="0.25">
      <c r="A3" s="230" t="s">
        <v>3476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8" x14ac:dyDescent="0.25">
      <c r="A4" s="132"/>
      <c r="B4" s="91"/>
      <c r="C4" s="4"/>
      <c r="D4" s="4"/>
      <c r="E4" s="4"/>
      <c r="F4" s="4"/>
      <c r="G4" s="4"/>
      <c r="H4" s="4"/>
    </row>
    <row r="5" spans="1:10" ht="15.75" thickBot="1" x14ac:dyDescent="0.3">
      <c r="A5" s="133"/>
      <c r="B5" s="92"/>
      <c r="C5" s="5"/>
      <c r="D5" s="5"/>
      <c r="E5" s="5"/>
      <c r="F5" s="5"/>
      <c r="G5" s="5"/>
      <c r="H5" s="5"/>
      <c r="I5" s="5"/>
      <c r="J5" s="5"/>
    </row>
    <row r="6" spans="1:10" ht="39.75" customHeight="1" thickBot="1" x14ac:dyDescent="0.3">
      <c r="A6" s="134" t="s">
        <v>3528</v>
      </c>
      <c r="B6" s="93" t="s">
        <v>2433</v>
      </c>
      <c r="C6" s="6" t="s">
        <v>3529</v>
      </c>
      <c r="D6" s="6" t="s">
        <v>2434</v>
      </c>
      <c r="E6" s="6" t="s">
        <v>2435</v>
      </c>
      <c r="F6" s="6" t="s">
        <v>2436</v>
      </c>
      <c r="G6" s="6" t="s">
        <v>2437</v>
      </c>
      <c r="H6" s="6" t="s">
        <v>2438</v>
      </c>
      <c r="I6" s="6" t="s">
        <v>2439</v>
      </c>
      <c r="J6" s="7" t="s">
        <v>8</v>
      </c>
    </row>
    <row r="7" spans="1:10" s="75" customFormat="1" ht="39.75" customHeight="1" x14ac:dyDescent="0.15">
      <c r="A7" s="135" t="s">
        <v>3531</v>
      </c>
      <c r="B7" s="94" t="s">
        <v>2441</v>
      </c>
      <c r="C7" s="73" t="s">
        <v>2442</v>
      </c>
      <c r="D7" s="73" t="s">
        <v>2443</v>
      </c>
      <c r="E7" s="73" t="s">
        <v>2444</v>
      </c>
      <c r="F7" s="73" t="s">
        <v>2445</v>
      </c>
      <c r="G7" s="73" t="s">
        <v>2446</v>
      </c>
      <c r="H7" s="73"/>
      <c r="I7" s="73" t="s">
        <v>2447</v>
      </c>
      <c r="J7" s="74">
        <v>1544760000</v>
      </c>
    </row>
    <row r="8" spans="1:10" s="75" customFormat="1" ht="39.75" customHeight="1" x14ac:dyDescent="0.15">
      <c r="A8" s="135" t="s">
        <v>3531</v>
      </c>
      <c r="B8" s="94" t="s">
        <v>2449</v>
      </c>
      <c r="C8" s="73" t="s">
        <v>2450</v>
      </c>
      <c r="D8" s="73" t="s">
        <v>2451</v>
      </c>
      <c r="E8" s="73" t="s">
        <v>2452</v>
      </c>
      <c r="F8" s="73" t="s">
        <v>2445</v>
      </c>
      <c r="G8" s="73" t="s">
        <v>2453</v>
      </c>
      <c r="H8" s="73"/>
      <c r="I8" s="73" t="s">
        <v>2454</v>
      </c>
      <c r="J8" s="74">
        <v>332460000</v>
      </c>
    </row>
    <row r="9" spans="1:10" s="75" customFormat="1" ht="39.75" customHeight="1" x14ac:dyDescent="0.15">
      <c r="A9" s="135" t="s">
        <v>3531</v>
      </c>
      <c r="B9" s="94" t="s">
        <v>2456</v>
      </c>
      <c r="C9" s="73" t="s">
        <v>2457</v>
      </c>
      <c r="D9" s="73" t="s">
        <v>2458</v>
      </c>
      <c r="E9" s="76">
        <v>17890</v>
      </c>
      <c r="F9" s="73" t="s">
        <v>2445</v>
      </c>
      <c r="G9" s="73" t="s">
        <v>2453</v>
      </c>
      <c r="H9" s="73"/>
      <c r="I9" s="73" t="s">
        <v>2456</v>
      </c>
      <c r="J9" s="74">
        <v>12324600</v>
      </c>
    </row>
    <row r="10" spans="1:10" s="75" customFormat="1" ht="39.75" customHeight="1" x14ac:dyDescent="0.15">
      <c r="A10" s="135" t="s">
        <v>3531</v>
      </c>
      <c r="B10" s="94" t="s">
        <v>2460</v>
      </c>
      <c r="C10" s="73" t="s">
        <v>2461</v>
      </c>
      <c r="D10" s="73" t="s">
        <v>2462</v>
      </c>
      <c r="E10" s="73" t="s">
        <v>2463</v>
      </c>
      <c r="F10" s="73" t="s">
        <v>2445</v>
      </c>
      <c r="G10" s="73" t="s">
        <v>2453</v>
      </c>
      <c r="H10" s="73"/>
      <c r="I10" s="73" t="s">
        <v>2464</v>
      </c>
      <c r="J10" s="74">
        <v>15300</v>
      </c>
    </row>
    <row r="11" spans="1:10" s="75" customFormat="1" ht="39.75" customHeight="1" x14ac:dyDescent="0.15">
      <c r="A11" s="135" t="s">
        <v>3531</v>
      </c>
      <c r="B11" s="94" t="s">
        <v>2466</v>
      </c>
      <c r="C11" s="73" t="s">
        <v>2461</v>
      </c>
      <c r="D11" s="73" t="s">
        <v>2467</v>
      </c>
      <c r="E11" s="73" t="s">
        <v>2468</v>
      </c>
      <c r="F11" s="73" t="s">
        <v>2445</v>
      </c>
      <c r="G11" s="73" t="s">
        <v>2453</v>
      </c>
      <c r="H11" s="73"/>
      <c r="I11" s="73" t="s">
        <v>2469</v>
      </c>
      <c r="J11" s="74">
        <v>6000000</v>
      </c>
    </row>
    <row r="12" spans="1:10" s="75" customFormat="1" ht="39.75" customHeight="1" x14ac:dyDescent="0.15">
      <c r="A12" s="135" t="s">
        <v>3531</v>
      </c>
      <c r="B12" s="94" t="s">
        <v>2471</v>
      </c>
      <c r="C12" s="73" t="s">
        <v>2472</v>
      </c>
      <c r="D12" s="73" t="s">
        <v>2473</v>
      </c>
      <c r="E12" s="73" t="s">
        <v>2474</v>
      </c>
      <c r="F12" s="73" t="s">
        <v>2445</v>
      </c>
      <c r="G12" s="73" t="s">
        <v>2453</v>
      </c>
      <c r="H12" s="73"/>
      <c r="I12" s="73" t="s">
        <v>2475</v>
      </c>
      <c r="J12" s="74">
        <v>1635200</v>
      </c>
    </row>
    <row r="13" spans="1:10" s="75" customFormat="1" ht="39.75" customHeight="1" x14ac:dyDescent="0.15">
      <c r="A13" s="135" t="s">
        <v>3531</v>
      </c>
      <c r="B13" s="94" t="s">
        <v>411</v>
      </c>
      <c r="C13" s="73" t="s">
        <v>2461</v>
      </c>
      <c r="D13" s="73" t="s">
        <v>2476</v>
      </c>
      <c r="E13" s="73" t="s">
        <v>2477</v>
      </c>
      <c r="F13" s="73" t="s">
        <v>2445</v>
      </c>
      <c r="G13" s="73" t="s">
        <v>2453</v>
      </c>
      <c r="H13" s="73"/>
      <c r="I13" s="73" t="s">
        <v>2478</v>
      </c>
      <c r="J13" s="74">
        <v>1712750</v>
      </c>
    </row>
    <row r="14" spans="1:10" s="75" customFormat="1" ht="39.75" customHeight="1" x14ac:dyDescent="0.15">
      <c r="A14" s="135" t="s">
        <v>3531</v>
      </c>
      <c r="B14" s="94" t="s">
        <v>2480</v>
      </c>
      <c r="C14" s="73" t="s">
        <v>2481</v>
      </c>
      <c r="D14" s="73" t="s">
        <v>2482</v>
      </c>
      <c r="E14" s="73" t="s">
        <v>2483</v>
      </c>
      <c r="F14" s="73" t="s">
        <v>2445</v>
      </c>
      <c r="G14" s="73" t="s">
        <v>2453</v>
      </c>
      <c r="H14" s="73"/>
      <c r="I14" s="73" t="s">
        <v>2480</v>
      </c>
      <c r="J14" s="74">
        <v>407500</v>
      </c>
    </row>
    <row r="15" spans="1:10" s="75" customFormat="1" ht="39.75" customHeight="1" x14ac:dyDescent="0.15">
      <c r="A15" s="135" t="s">
        <v>3531</v>
      </c>
      <c r="B15" s="94" t="s">
        <v>2484</v>
      </c>
      <c r="C15" s="73" t="s">
        <v>2472</v>
      </c>
      <c r="D15" s="73" t="s">
        <v>2485</v>
      </c>
      <c r="E15" s="73" t="s">
        <v>2486</v>
      </c>
      <c r="F15" s="73" t="s">
        <v>2445</v>
      </c>
      <c r="G15" s="73" t="s">
        <v>2453</v>
      </c>
      <c r="H15" s="73"/>
      <c r="I15" s="73" t="s">
        <v>2487</v>
      </c>
      <c r="J15" s="74">
        <v>0</v>
      </c>
    </row>
    <row r="16" spans="1:10" s="75" customFormat="1" ht="39.75" customHeight="1" x14ac:dyDescent="0.15">
      <c r="A16" s="135" t="s">
        <v>3531</v>
      </c>
      <c r="B16" s="94" t="s">
        <v>2489</v>
      </c>
      <c r="C16" s="73" t="s">
        <v>2461</v>
      </c>
      <c r="D16" s="73" t="s">
        <v>2490</v>
      </c>
      <c r="E16" s="73" t="s">
        <v>2491</v>
      </c>
      <c r="F16" s="73"/>
      <c r="G16" s="73"/>
      <c r="H16" s="73"/>
      <c r="I16" s="73" t="s">
        <v>2487</v>
      </c>
      <c r="J16" s="74">
        <v>80000</v>
      </c>
    </row>
    <row r="17" spans="1:10" s="75" customFormat="1" ht="39.75" customHeight="1" x14ac:dyDescent="0.15">
      <c r="A17" s="135" t="s">
        <v>3531</v>
      </c>
      <c r="B17" s="94" t="s">
        <v>2493</v>
      </c>
      <c r="C17" s="73" t="s">
        <v>2461</v>
      </c>
      <c r="D17" s="73" t="s">
        <v>2473</v>
      </c>
      <c r="E17" s="73" t="s">
        <v>2494</v>
      </c>
      <c r="F17" s="73"/>
      <c r="G17" s="73"/>
      <c r="H17" s="73"/>
      <c r="I17" s="73" t="s">
        <v>2495</v>
      </c>
      <c r="J17" s="74">
        <v>4942100</v>
      </c>
    </row>
    <row r="18" spans="1:10" s="75" customFormat="1" ht="39.75" customHeight="1" x14ac:dyDescent="0.15">
      <c r="A18" s="135" t="s">
        <v>3531</v>
      </c>
      <c r="B18" s="94" t="s">
        <v>2497</v>
      </c>
      <c r="C18" s="73" t="s">
        <v>2498</v>
      </c>
      <c r="D18" s="73" t="s">
        <v>2499</v>
      </c>
      <c r="E18" s="73" t="s">
        <v>2500</v>
      </c>
      <c r="F18" s="73"/>
      <c r="G18" s="73" t="s">
        <v>2501</v>
      </c>
      <c r="H18" s="73"/>
      <c r="I18" s="73" t="s">
        <v>2502</v>
      </c>
      <c r="J18" s="74">
        <v>3000000</v>
      </c>
    </row>
    <row r="19" spans="1:10" s="75" customFormat="1" ht="39.75" customHeight="1" x14ac:dyDescent="0.15">
      <c r="A19" s="135" t="s">
        <v>3531</v>
      </c>
      <c r="B19" s="94" t="s">
        <v>2504</v>
      </c>
      <c r="C19" s="73" t="s">
        <v>2505</v>
      </c>
      <c r="D19" s="73" t="s">
        <v>2506</v>
      </c>
      <c r="E19" s="73" t="s">
        <v>2507</v>
      </c>
      <c r="F19" s="73"/>
      <c r="G19" s="73"/>
      <c r="H19" s="73"/>
      <c r="I19" s="73" t="s">
        <v>2504</v>
      </c>
      <c r="J19" s="74">
        <v>2554300</v>
      </c>
    </row>
    <row r="20" spans="1:10" s="75" customFormat="1" ht="39.75" customHeight="1" x14ac:dyDescent="0.15">
      <c r="A20" s="135" t="s">
        <v>3531</v>
      </c>
      <c r="B20" s="94" t="s">
        <v>2508</v>
      </c>
      <c r="C20" s="73" t="s">
        <v>2472</v>
      </c>
      <c r="D20" s="73" t="s">
        <v>2506</v>
      </c>
      <c r="E20" s="73" t="s">
        <v>2509</v>
      </c>
      <c r="F20" s="73"/>
      <c r="G20" s="73"/>
      <c r="H20" s="73"/>
      <c r="I20" s="73" t="s">
        <v>2510</v>
      </c>
      <c r="J20" s="74">
        <v>3781500</v>
      </c>
    </row>
    <row r="21" spans="1:10" s="75" customFormat="1" ht="39.75" customHeight="1" x14ac:dyDescent="0.15">
      <c r="A21" s="135" t="s">
        <v>3531</v>
      </c>
      <c r="B21" s="94" t="s">
        <v>2512</v>
      </c>
      <c r="C21" s="73" t="s">
        <v>2513</v>
      </c>
      <c r="D21" s="73" t="s">
        <v>2506</v>
      </c>
      <c r="E21" s="73" t="s">
        <v>2514</v>
      </c>
      <c r="F21" s="73"/>
      <c r="G21" s="73"/>
      <c r="H21" s="73"/>
      <c r="I21" s="73" t="s">
        <v>2512</v>
      </c>
      <c r="J21" s="74">
        <v>5118900</v>
      </c>
    </row>
    <row r="22" spans="1:10" s="75" customFormat="1" ht="39.75" customHeight="1" x14ac:dyDescent="0.15">
      <c r="A22" s="135" t="s">
        <v>3531</v>
      </c>
      <c r="B22" s="94" t="s">
        <v>2515</v>
      </c>
      <c r="C22" s="73" t="s">
        <v>2472</v>
      </c>
      <c r="D22" s="73" t="s">
        <v>2516</v>
      </c>
      <c r="E22" s="73"/>
      <c r="F22" s="73"/>
      <c r="G22" s="73"/>
      <c r="H22" s="73"/>
      <c r="I22" s="73"/>
      <c r="J22" s="74">
        <v>391650</v>
      </c>
    </row>
    <row r="23" spans="1:10" s="75" customFormat="1" ht="39.75" customHeight="1" x14ac:dyDescent="0.15">
      <c r="A23" s="135" t="s">
        <v>3531</v>
      </c>
      <c r="B23" s="94" t="s">
        <v>2517</v>
      </c>
      <c r="C23" s="73" t="s">
        <v>2505</v>
      </c>
      <c r="D23" s="73" t="s">
        <v>2518</v>
      </c>
      <c r="E23" s="73" t="s">
        <v>2519</v>
      </c>
      <c r="F23" s="73"/>
      <c r="G23" s="73"/>
      <c r="H23" s="73"/>
      <c r="I23" s="73" t="s">
        <v>2520</v>
      </c>
      <c r="J23" s="74">
        <v>162750</v>
      </c>
    </row>
    <row r="24" spans="1:10" s="75" customFormat="1" ht="39.75" customHeight="1" x14ac:dyDescent="0.15">
      <c r="A24" s="135" t="s">
        <v>3531</v>
      </c>
      <c r="B24" s="94" t="s">
        <v>2521</v>
      </c>
      <c r="C24" s="73" t="s">
        <v>2513</v>
      </c>
      <c r="D24" s="73" t="s">
        <v>2522</v>
      </c>
      <c r="E24" s="73"/>
      <c r="F24" s="73"/>
      <c r="G24" s="73"/>
      <c r="H24" s="73"/>
      <c r="I24" s="73" t="s">
        <v>2523</v>
      </c>
      <c r="J24" s="74">
        <v>250000</v>
      </c>
    </row>
    <row r="25" spans="1:10" s="75" customFormat="1" ht="39.75" customHeight="1" x14ac:dyDescent="0.15">
      <c r="A25" s="135" t="s">
        <v>3531</v>
      </c>
      <c r="B25" s="94" t="s">
        <v>2525</v>
      </c>
      <c r="C25" s="73" t="s">
        <v>2461</v>
      </c>
      <c r="D25" s="73" t="s">
        <v>2526</v>
      </c>
      <c r="E25" s="73" t="s">
        <v>2527</v>
      </c>
      <c r="F25" s="73"/>
      <c r="G25" s="73"/>
      <c r="H25" s="73"/>
      <c r="I25" s="73" t="s">
        <v>2528</v>
      </c>
      <c r="J25" s="74">
        <v>25920</v>
      </c>
    </row>
    <row r="26" spans="1:10" s="75" customFormat="1" ht="39.75" customHeight="1" x14ac:dyDescent="0.15">
      <c r="A26" s="135" t="s">
        <v>3531</v>
      </c>
      <c r="B26" s="94" t="s">
        <v>2529</v>
      </c>
      <c r="C26" s="73" t="s">
        <v>2530</v>
      </c>
      <c r="D26" s="73" t="s">
        <v>2482</v>
      </c>
      <c r="E26" s="73" t="s">
        <v>2531</v>
      </c>
      <c r="F26" s="73"/>
      <c r="G26" s="73"/>
      <c r="H26" s="73"/>
      <c r="I26" s="73" t="s">
        <v>2528</v>
      </c>
      <c r="J26" s="74">
        <v>208300</v>
      </c>
    </row>
    <row r="27" spans="1:10" s="75" customFormat="1" ht="39.75" customHeight="1" x14ac:dyDescent="0.15">
      <c r="A27" s="135" t="s">
        <v>3531</v>
      </c>
      <c r="B27" s="94" t="s">
        <v>2532</v>
      </c>
      <c r="C27" s="73" t="s">
        <v>2533</v>
      </c>
      <c r="D27" s="73" t="s">
        <v>2534</v>
      </c>
      <c r="E27" s="73" t="s">
        <v>2535</v>
      </c>
      <c r="F27" s="73"/>
      <c r="G27" s="73"/>
      <c r="H27" s="73"/>
      <c r="I27" s="73" t="s">
        <v>2536</v>
      </c>
      <c r="J27" s="74">
        <v>181080</v>
      </c>
    </row>
    <row r="28" spans="1:10" s="75" customFormat="1" ht="39.75" customHeight="1" x14ac:dyDescent="0.15">
      <c r="A28" s="135" t="s">
        <v>3531</v>
      </c>
      <c r="B28" s="94" t="s">
        <v>2537</v>
      </c>
      <c r="C28" s="73" t="s">
        <v>2538</v>
      </c>
      <c r="D28" s="73" t="s">
        <v>2473</v>
      </c>
      <c r="E28" s="73" t="s">
        <v>2539</v>
      </c>
      <c r="F28" s="73"/>
      <c r="G28" s="73"/>
      <c r="H28" s="73"/>
      <c r="I28" s="73" t="s">
        <v>2540</v>
      </c>
      <c r="J28" s="74">
        <v>90000</v>
      </c>
    </row>
    <row r="29" spans="1:10" s="75" customFormat="1" ht="39.75" customHeight="1" x14ac:dyDescent="0.15">
      <c r="A29" s="135" t="s">
        <v>3531</v>
      </c>
      <c r="B29" s="94" t="s">
        <v>2541</v>
      </c>
      <c r="C29" s="73" t="s">
        <v>2542</v>
      </c>
      <c r="D29" s="73" t="s">
        <v>2543</v>
      </c>
      <c r="E29" s="73" t="s">
        <v>2544</v>
      </c>
      <c r="F29" s="73"/>
      <c r="G29" s="73"/>
      <c r="H29" s="73"/>
      <c r="I29" s="73" t="s">
        <v>2528</v>
      </c>
      <c r="J29" s="74">
        <v>169500</v>
      </c>
    </row>
    <row r="30" spans="1:10" s="75" customFormat="1" ht="39.75" customHeight="1" x14ac:dyDescent="0.15">
      <c r="A30" s="135" t="s">
        <v>3531</v>
      </c>
      <c r="B30" s="94" t="s">
        <v>2545</v>
      </c>
      <c r="C30" s="73" t="s">
        <v>2546</v>
      </c>
      <c r="D30" s="73" t="s">
        <v>2473</v>
      </c>
      <c r="E30" s="73" t="s">
        <v>2547</v>
      </c>
      <c r="F30" s="73"/>
      <c r="G30" s="73"/>
      <c r="H30" s="73"/>
      <c r="I30" s="73" t="s">
        <v>2548</v>
      </c>
      <c r="J30" s="74">
        <v>28900</v>
      </c>
    </row>
    <row r="31" spans="1:10" s="75" customFormat="1" ht="39.75" customHeight="1" x14ac:dyDescent="0.15">
      <c r="A31" s="135" t="s">
        <v>3531</v>
      </c>
      <c r="B31" s="94" t="s">
        <v>2545</v>
      </c>
      <c r="C31" s="73" t="s">
        <v>2549</v>
      </c>
      <c r="D31" s="73" t="s">
        <v>2473</v>
      </c>
      <c r="E31" s="73" t="s">
        <v>2550</v>
      </c>
      <c r="F31" s="73"/>
      <c r="G31" s="73"/>
      <c r="H31" s="73"/>
      <c r="I31" s="73" t="s">
        <v>2551</v>
      </c>
      <c r="J31" s="74">
        <v>29040</v>
      </c>
    </row>
    <row r="32" spans="1:10" s="75" customFormat="1" ht="39.75" customHeight="1" x14ac:dyDescent="0.15">
      <c r="A32" s="135" t="s">
        <v>3531</v>
      </c>
      <c r="B32" s="94" t="s">
        <v>2552</v>
      </c>
      <c r="C32" s="73" t="s">
        <v>2553</v>
      </c>
      <c r="D32" s="73" t="s">
        <v>2554</v>
      </c>
      <c r="E32" s="73" t="s">
        <v>2555</v>
      </c>
      <c r="F32" s="73"/>
      <c r="G32" s="73"/>
      <c r="H32" s="73"/>
      <c r="I32" s="73" t="s">
        <v>2556</v>
      </c>
      <c r="J32" s="74">
        <v>233600</v>
      </c>
    </row>
    <row r="33" spans="1:10" s="75" customFormat="1" ht="39.75" customHeight="1" x14ac:dyDescent="0.15">
      <c r="A33" s="135" t="s">
        <v>3531</v>
      </c>
      <c r="B33" s="94" t="s">
        <v>2557</v>
      </c>
      <c r="C33" s="73" t="s">
        <v>2558</v>
      </c>
      <c r="D33" s="73" t="s">
        <v>2559</v>
      </c>
      <c r="E33" s="73" t="s">
        <v>2560</v>
      </c>
      <c r="F33" s="73"/>
      <c r="G33" s="73"/>
      <c r="H33" s="73"/>
      <c r="I33" s="73" t="s">
        <v>2475</v>
      </c>
      <c r="J33" s="74">
        <v>306000</v>
      </c>
    </row>
    <row r="34" spans="1:10" s="75" customFormat="1" ht="39.75" customHeight="1" x14ac:dyDescent="0.15">
      <c r="A34" s="135" t="s">
        <v>3531</v>
      </c>
      <c r="B34" s="94" t="s">
        <v>2561</v>
      </c>
      <c r="C34" s="73" t="s">
        <v>2562</v>
      </c>
      <c r="D34" s="73" t="s">
        <v>2473</v>
      </c>
      <c r="E34" s="73" t="s">
        <v>2563</v>
      </c>
      <c r="F34" s="73"/>
      <c r="G34" s="73"/>
      <c r="H34" s="73"/>
      <c r="I34" s="73" t="s">
        <v>2564</v>
      </c>
      <c r="J34" s="74">
        <v>291420</v>
      </c>
    </row>
    <row r="35" spans="1:10" s="75" customFormat="1" ht="39.75" customHeight="1" x14ac:dyDescent="0.15">
      <c r="A35" s="135" t="s">
        <v>3531</v>
      </c>
      <c r="B35" s="94" t="s">
        <v>2565</v>
      </c>
      <c r="C35" s="73" t="s">
        <v>2566</v>
      </c>
      <c r="D35" s="73" t="s">
        <v>2567</v>
      </c>
      <c r="E35" s="73" t="s">
        <v>2568</v>
      </c>
      <c r="F35" s="73"/>
      <c r="G35" s="73"/>
      <c r="H35" s="73"/>
      <c r="I35" s="73" t="s">
        <v>2528</v>
      </c>
      <c r="J35" s="74">
        <v>1276150</v>
      </c>
    </row>
    <row r="36" spans="1:10" s="75" customFormat="1" ht="39.75" customHeight="1" x14ac:dyDescent="0.15">
      <c r="A36" s="135" t="s">
        <v>3531</v>
      </c>
      <c r="B36" s="94" t="s">
        <v>2570</v>
      </c>
      <c r="C36" s="73" t="s">
        <v>2461</v>
      </c>
      <c r="D36" s="73" t="s">
        <v>2571</v>
      </c>
      <c r="E36" s="73" t="s">
        <v>2572</v>
      </c>
      <c r="F36" s="73"/>
      <c r="G36" s="73"/>
      <c r="H36" s="73"/>
      <c r="I36" s="73" t="s">
        <v>2573</v>
      </c>
      <c r="J36" s="74">
        <v>14400</v>
      </c>
    </row>
    <row r="37" spans="1:10" s="75" customFormat="1" ht="39.75" customHeight="1" x14ac:dyDescent="0.15">
      <c r="A37" s="135" t="s">
        <v>3531</v>
      </c>
      <c r="B37" s="94" t="s">
        <v>2574</v>
      </c>
      <c r="C37" s="73" t="s">
        <v>2530</v>
      </c>
      <c r="D37" s="73" t="s">
        <v>2571</v>
      </c>
      <c r="E37" s="73" t="s">
        <v>2575</v>
      </c>
      <c r="F37" s="73"/>
      <c r="G37" s="73"/>
      <c r="H37" s="73"/>
      <c r="I37" s="73" t="s">
        <v>2576</v>
      </c>
      <c r="J37" s="74">
        <v>26400</v>
      </c>
    </row>
    <row r="38" spans="1:10" s="75" customFormat="1" ht="39.75" customHeight="1" x14ac:dyDescent="0.15">
      <c r="A38" s="135" t="s">
        <v>3531</v>
      </c>
      <c r="B38" s="94" t="s">
        <v>2577</v>
      </c>
      <c r="C38" s="73" t="s">
        <v>2533</v>
      </c>
      <c r="D38" s="73" t="s">
        <v>2571</v>
      </c>
      <c r="E38" s="73" t="s">
        <v>2578</v>
      </c>
      <c r="F38" s="73"/>
      <c r="G38" s="73"/>
      <c r="H38" s="73"/>
      <c r="I38" s="73" t="s">
        <v>2576</v>
      </c>
      <c r="J38" s="74">
        <v>20800</v>
      </c>
    </row>
    <row r="39" spans="1:10" s="75" customFormat="1" ht="39.75" customHeight="1" x14ac:dyDescent="0.15">
      <c r="A39" s="135" t="s">
        <v>3531</v>
      </c>
      <c r="B39" s="94" t="s">
        <v>2579</v>
      </c>
      <c r="C39" s="73" t="s">
        <v>2538</v>
      </c>
      <c r="D39" s="73" t="s">
        <v>2571</v>
      </c>
      <c r="E39" s="73" t="s">
        <v>2580</v>
      </c>
      <c r="F39" s="73"/>
      <c r="G39" s="73"/>
      <c r="H39" s="73"/>
      <c r="I39" s="73" t="s">
        <v>2576</v>
      </c>
      <c r="J39" s="74">
        <v>121440</v>
      </c>
    </row>
    <row r="40" spans="1:10" s="75" customFormat="1" ht="39.75" customHeight="1" x14ac:dyDescent="0.15">
      <c r="A40" s="135" t="s">
        <v>3531</v>
      </c>
      <c r="B40" s="94" t="s">
        <v>2581</v>
      </c>
      <c r="C40" s="73" t="s">
        <v>2542</v>
      </c>
      <c r="D40" s="73" t="s">
        <v>2571</v>
      </c>
      <c r="E40" s="73" t="s">
        <v>2582</v>
      </c>
      <c r="F40" s="73"/>
      <c r="G40" s="73"/>
      <c r="H40" s="73"/>
      <c r="I40" s="73" t="s">
        <v>2576</v>
      </c>
      <c r="J40" s="74">
        <v>51720</v>
      </c>
    </row>
    <row r="41" spans="1:10" s="75" customFormat="1" ht="39.75" customHeight="1" x14ac:dyDescent="0.15">
      <c r="A41" s="135" t="s">
        <v>3531</v>
      </c>
      <c r="B41" s="94" t="s">
        <v>2583</v>
      </c>
      <c r="C41" s="73" t="s">
        <v>2546</v>
      </c>
      <c r="D41" s="73" t="s">
        <v>2571</v>
      </c>
      <c r="E41" s="73" t="s">
        <v>2584</v>
      </c>
      <c r="F41" s="73"/>
      <c r="G41" s="73"/>
      <c r="H41" s="73"/>
      <c r="I41" s="73" t="s">
        <v>2576</v>
      </c>
      <c r="J41" s="74">
        <v>109340</v>
      </c>
    </row>
    <row r="42" spans="1:10" s="75" customFormat="1" ht="39.75" customHeight="1" x14ac:dyDescent="0.15">
      <c r="A42" s="135" t="s">
        <v>3531</v>
      </c>
      <c r="B42" s="94" t="s">
        <v>2585</v>
      </c>
      <c r="C42" s="73" t="s">
        <v>2549</v>
      </c>
      <c r="D42" s="73" t="s">
        <v>2571</v>
      </c>
      <c r="E42" s="73" t="s">
        <v>2586</v>
      </c>
      <c r="F42" s="73"/>
      <c r="G42" s="73"/>
      <c r="H42" s="73"/>
      <c r="I42" s="73" t="s">
        <v>2576</v>
      </c>
      <c r="J42" s="74">
        <v>10890</v>
      </c>
    </row>
    <row r="43" spans="1:10" s="75" customFormat="1" ht="39.75" customHeight="1" x14ac:dyDescent="0.15">
      <c r="A43" s="135" t="s">
        <v>3531</v>
      </c>
      <c r="B43" s="94" t="s">
        <v>2587</v>
      </c>
      <c r="C43" s="73" t="s">
        <v>2553</v>
      </c>
      <c r="D43" s="73" t="s">
        <v>2571</v>
      </c>
      <c r="E43" s="73" t="s">
        <v>2588</v>
      </c>
      <c r="F43" s="73"/>
      <c r="G43" s="73"/>
      <c r="H43" s="73"/>
      <c r="I43" s="73" t="s">
        <v>2576</v>
      </c>
      <c r="J43" s="74">
        <v>165700</v>
      </c>
    </row>
    <row r="44" spans="1:10" s="75" customFormat="1" ht="39.75" customHeight="1" x14ac:dyDescent="0.15">
      <c r="A44" s="135" t="s">
        <v>3531</v>
      </c>
      <c r="B44" s="94" t="s">
        <v>2589</v>
      </c>
      <c r="C44" s="73" t="s">
        <v>2558</v>
      </c>
      <c r="D44" s="73" t="s">
        <v>2571</v>
      </c>
      <c r="E44" s="73" t="s">
        <v>2590</v>
      </c>
      <c r="F44" s="73"/>
      <c r="G44" s="73"/>
      <c r="H44" s="73"/>
      <c r="I44" s="73" t="s">
        <v>2591</v>
      </c>
      <c r="J44" s="74">
        <v>192000</v>
      </c>
    </row>
    <row r="45" spans="1:10" s="75" customFormat="1" ht="39.75" customHeight="1" x14ac:dyDescent="0.15">
      <c r="A45" s="135" t="s">
        <v>3531</v>
      </c>
      <c r="B45" s="94" t="s">
        <v>2592</v>
      </c>
      <c r="C45" s="73" t="s">
        <v>2562</v>
      </c>
      <c r="D45" s="73" t="s">
        <v>2571</v>
      </c>
      <c r="E45" s="73" t="s">
        <v>2593</v>
      </c>
      <c r="F45" s="73"/>
      <c r="G45" s="73"/>
      <c r="H45" s="73"/>
      <c r="I45" s="73" t="s">
        <v>2576</v>
      </c>
      <c r="J45" s="74">
        <v>151200</v>
      </c>
    </row>
    <row r="46" spans="1:10" s="75" customFormat="1" ht="39.75" customHeight="1" x14ac:dyDescent="0.15">
      <c r="A46" s="135" t="s">
        <v>3531</v>
      </c>
      <c r="B46" s="94" t="s">
        <v>2594</v>
      </c>
      <c r="C46" s="73" t="s">
        <v>2566</v>
      </c>
      <c r="D46" s="73" t="s">
        <v>2571</v>
      </c>
      <c r="E46" s="73" t="s">
        <v>2595</v>
      </c>
      <c r="F46" s="73"/>
      <c r="G46" s="73"/>
      <c r="H46" s="73"/>
      <c r="I46" s="73" t="s">
        <v>2576</v>
      </c>
      <c r="J46" s="74">
        <v>24000</v>
      </c>
    </row>
    <row r="47" spans="1:10" s="75" customFormat="1" ht="39.75" customHeight="1" x14ac:dyDescent="0.15">
      <c r="A47" s="135" t="s">
        <v>3531</v>
      </c>
      <c r="B47" s="94" t="s">
        <v>2596</v>
      </c>
      <c r="C47" s="73" t="s">
        <v>2597</v>
      </c>
      <c r="D47" s="73" t="s">
        <v>2571</v>
      </c>
      <c r="E47" s="73" t="s">
        <v>2598</v>
      </c>
      <c r="F47" s="73"/>
      <c r="G47" s="73"/>
      <c r="H47" s="73"/>
      <c r="I47" s="73" t="s">
        <v>2576</v>
      </c>
      <c r="J47" s="74">
        <v>38000</v>
      </c>
    </row>
    <row r="48" spans="1:10" s="75" customFormat="1" ht="39.75" customHeight="1" x14ac:dyDescent="0.15">
      <c r="A48" s="135" t="s">
        <v>3531</v>
      </c>
      <c r="B48" s="94" t="s">
        <v>2599</v>
      </c>
      <c r="C48" s="73" t="s">
        <v>2600</v>
      </c>
      <c r="D48" s="73" t="s">
        <v>2571</v>
      </c>
      <c r="E48" s="73"/>
      <c r="F48" s="73"/>
      <c r="G48" s="73"/>
      <c r="H48" s="73"/>
      <c r="I48" s="73" t="s">
        <v>2576</v>
      </c>
      <c r="J48" s="74">
        <v>46600</v>
      </c>
    </row>
    <row r="49" spans="1:10" s="75" customFormat="1" ht="39.75" customHeight="1" x14ac:dyDescent="0.15">
      <c r="A49" s="135" t="s">
        <v>3531</v>
      </c>
      <c r="B49" s="94" t="s">
        <v>2601</v>
      </c>
      <c r="C49" s="73" t="s">
        <v>2602</v>
      </c>
      <c r="D49" s="73" t="s">
        <v>2571</v>
      </c>
      <c r="E49" s="73"/>
      <c r="F49" s="73"/>
      <c r="G49" s="73"/>
      <c r="H49" s="73"/>
      <c r="I49" s="73" t="s">
        <v>2576</v>
      </c>
      <c r="J49" s="74">
        <v>51480</v>
      </c>
    </row>
    <row r="50" spans="1:10" s="75" customFormat="1" ht="39.75" customHeight="1" x14ac:dyDescent="0.15">
      <c r="A50" s="135" t="s">
        <v>3531</v>
      </c>
      <c r="B50" s="94" t="s">
        <v>2603</v>
      </c>
      <c r="C50" s="73" t="s">
        <v>2604</v>
      </c>
      <c r="D50" s="73" t="s">
        <v>2571</v>
      </c>
      <c r="E50" s="73" t="s">
        <v>2605</v>
      </c>
      <c r="F50" s="73"/>
      <c r="G50" s="73"/>
      <c r="H50" s="73"/>
      <c r="I50" s="73" t="s">
        <v>2576</v>
      </c>
      <c r="J50" s="74">
        <v>26600</v>
      </c>
    </row>
    <row r="51" spans="1:10" s="75" customFormat="1" ht="39.75" customHeight="1" x14ac:dyDescent="0.15">
      <c r="A51" s="135" t="s">
        <v>3531</v>
      </c>
      <c r="B51" s="95" t="s">
        <v>2606</v>
      </c>
      <c r="C51" s="77" t="s">
        <v>2607</v>
      </c>
      <c r="D51" s="77" t="s">
        <v>2571</v>
      </c>
      <c r="E51" s="77"/>
      <c r="F51" s="77"/>
      <c r="G51" s="77"/>
      <c r="H51" s="77"/>
      <c r="I51" s="77" t="s">
        <v>2576</v>
      </c>
      <c r="J51" s="78">
        <v>25000</v>
      </c>
    </row>
    <row r="52" spans="1:10" s="75" customFormat="1" ht="39.75" customHeight="1" x14ac:dyDescent="0.15">
      <c r="A52" s="135" t="s">
        <v>3531</v>
      </c>
      <c r="B52" s="95" t="s">
        <v>2608</v>
      </c>
      <c r="C52" s="77" t="s">
        <v>2461</v>
      </c>
      <c r="D52" s="77" t="s">
        <v>2559</v>
      </c>
      <c r="E52" s="77" t="s">
        <v>2609</v>
      </c>
      <c r="F52" s="77"/>
      <c r="G52" s="77"/>
      <c r="H52" s="77"/>
      <c r="I52" s="77" t="s">
        <v>2610</v>
      </c>
      <c r="J52" s="78">
        <v>61100</v>
      </c>
    </row>
    <row r="53" spans="1:10" s="75" customFormat="1" ht="39.75" customHeight="1" x14ac:dyDescent="0.15">
      <c r="A53" s="135" t="s">
        <v>3531</v>
      </c>
      <c r="B53" s="95" t="s">
        <v>2611</v>
      </c>
      <c r="C53" s="77" t="s">
        <v>2530</v>
      </c>
      <c r="D53" s="77" t="s">
        <v>2482</v>
      </c>
      <c r="E53" s="77" t="s">
        <v>2595</v>
      </c>
      <c r="F53" s="77"/>
      <c r="G53" s="77"/>
      <c r="H53" s="77"/>
      <c r="I53" s="77" t="s">
        <v>2610</v>
      </c>
      <c r="J53" s="78">
        <v>15000</v>
      </c>
    </row>
    <row r="54" spans="1:10" s="75" customFormat="1" ht="39.75" customHeight="1" x14ac:dyDescent="0.15">
      <c r="A54" s="135" t="s">
        <v>3531</v>
      </c>
      <c r="B54" s="95" t="s">
        <v>2612</v>
      </c>
      <c r="C54" s="77" t="s">
        <v>2533</v>
      </c>
      <c r="D54" s="77" t="s">
        <v>2473</v>
      </c>
      <c r="E54" s="77" t="s">
        <v>2613</v>
      </c>
      <c r="F54" s="77"/>
      <c r="G54" s="77"/>
      <c r="H54" s="77"/>
      <c r="I54" s="77" t="s">
        <v>2610</v>
      </c>
      <c r="J54" s="78">
        <v>10165</v>
      </c>
    </row>
    <row r="55" spans="1:10" s="75" customFormat="1" ht="39.75" customHeight="1" x14ac:dyDescent="0.15">
      <c r="A55" s="135" t="s">
        <v>3531</v>
      </c>
      <c r="B55" s="95" t="s">
        <v>2614</v>
      </c>
      <c r="C55" s="77" t="s">
        <v>2461</v>
      </c>
      <c r="D55" s="77" t="s">
        <v>2615</v>
      </c>
      <c r="E55" s="77" t="s">
        <v>2616</v>
      </c>
      <c r="F55" s="77"/>
      <c r="G55" s="77"/>
      <c r="H55" s="77"/>
      <c r="I55" s="77" t="s">
        <v>2617</v>
      </c>
      <c r="J55" s="78">
        <v>405000</v>
      </c>
    </row>
    <row r="56" spans="1:10" s="75" customFormat="1" ht="39.75" customHeight="1" x14ac:dyDescent="0.15">
      <c r="A56" s="135" t="s">
        <v>3531</v>
      </c>
      <c r="B56" s="95" t="s">
        <v>2618</v>
      </c>
      <c r="C56" s="77" t="s">
        <v>2530</v>
      </c>
      <c r="D56" s="77" t="s">
        <v>2559</v>
      </c>
      <c r="E56" s="77" t="s">
        <v>2619</v>
      </c>
      <c r="F56" s="77"/>
      <c r="G56" s="77"/>
      <c r="H56" s="77"/>
      <c r="I56" s="77" t="s">
        <v>2617</v>
      </c>
      <c r="J56" s="78">
        <v>360000</v>
      </c>
    </row>
    <row r="57" spans="1:10" s="75" customFormat="1" ht="39.75" customHeight="1" x14ac:dyDescent="0.15">
      <c r="A57" s="135" t="s">
        <v>3531</v>
      </c>
      <c r="B57" s="95" t="s">
        <v>2620</v>
      </c>
      <c r="C57" s="77" t="s">
        <v>2461</v>
      </c>
      <c r="D57" s="77" t="s">
        <v>2621</v>
      </c>
      <c r="E57" s="77"/>
      <c r="F57" s="77"/>
      <c r="G57" s="77"/>
      <c r="H57" s="77"/>
      <c r="I57" s="77" t="s">
        <v>2620</v>
      </c>
      <c r="J57" s="78">
        <v>750000</v>
      </c>
    </row>
    <row r="58" spans="1:10" s="75" customFormat="1" ht="39.75" customHeight="1" x14ac:dyDescent="0.15">
      <c r="A58" s="135" t="s">
        <v>3531</v>
      </c>
      <c r="B58" s="95" t="s">
        <v>2622</v>
      </c>
      <c r="C58" s="77" t="s">
        <v>2530</v>
      </c>
      <c r="D58" s="77" t="s">
        <v>2623</v>
      </c>
      <c r="E58" s="77" t="s">
        <v>2624</v>
      </c>
      <c r="F58" s="77"/>
      <c r="G58" s="77"/>
      <c r="H58" s="77"/>
      <c r="I58" s="77" t="s">
        <v>2620</v>
      </c>
      <c r="J58" s="78">
        <v>150000</v>
      </c>
    </row>
    <row r="59" spans="1:10" s="75" customFormat="1" ht="39.75" customHeight="1" x14ac:dyDescent="0.15">
      <c r="A59" s="135" t="s">
        <v>3531</v>
      </c>
      <c r="B59" s="95" t="s">
        <v>2625</v>
      </c>
      <c r="C59" s="77" t="s">
        <v>2533</v>
      </c>
      <c r="D59" s="77" t="s">
        <v>2626</v>
      </c>
      <c r="E59" s="77" t="s">
        <v>2627</v>
      </c>
      <c r="F59" s="77"/>
      <c r="G59" s="77"/>
      <c r="H59" s="77"/>
      <c r="I59" s="77" t="s">
        <v>2620</v>
      </c>
      <c r="J59" s="78">
        <v>171060</v>
      </c>
    </row>
    <row r="60" spans="1:10" s="75" customFormat="1" ht="39.75" customHeight="1" x14ac:dyDescent="0.15">
      <c r="A60" s="135" t="s">
        <v>3531</v>
      </c>
      <c r="B60" s="95" t="s">
        <v>2628</v>
      </c>
      <c r="C60" s="77" t="s">
        <v>2533</v>
      </c>
      <c r="D60" s="77" t="s">
        <v>2629</v>
      </c>
      <c r="E60" s="77" t="s">
        <v>2630</v>
      </c>
      <c r="F60" s="77"/>
      <c r="G60" s="77"/>
      <c r="H60" s="77"/>
      <c r="I60" s="77" t="s">
        <v>2620</v>
      </c>
      <c r="J60" s="78">
        <v>174450</v>
      </c>
    </row>
    <row r="61" spans="1:10" s="75" customFormat="1" ht="39.75" customHeight="1" x14ac:dyDescent="0.15">
      <c r="A61" s="135" t="s">
        <v>3531</v>
      </c>
      <c r="B61" s="95" t="s">
        <v>2631</v>
      </c>
      <c r="C61" s="77" t="s">
        <v>2538</v>
      </c>
      <c r="D61" s="77" t="s">
        <v>2632</v>
      </c>
      <c r="E61" s="77" t="s">
        <v>2633</v>
      </c>
      <c r="F61" s="77"/>
      <c r="G61" s="77"/>
      <c r="H61" s="77"/>
      <c r="I61" s="77" t="s">
        <v>2620</v>
      </c>
      <c r="J61" s="78">
        <v>32200</v>
      </c>
    </row>
    <row r="62" spans="1:10" s="75" customFormat="1" ht="39.75" customHeight="1" x14ac:dyDescent="0.15">
      <c r="A62" s="135" t="s">
        <v>3531</v>
      </c>
      <c r="B62" s="95" t="s">
        <v>2634</v>
      </c>
      <c r="C62" s="77" t="s">
        <v>2542</v>
      </c>
      <c r="D62" s="77" t="s">
        <v>2635</v>
      </c>
      <c r="E62" s="77" t="s">
        <v>2636</v>
      </c>
      <c r="F62" s="77"/>
      <c r="G62" s="77"/>
      <c r="H62" s="77"/>
      <c r="I62" s="77" t="s">
        <v>2620</v>
      </c>
      <c r="J62" s="78">
        <v>148000</v>
      </c>
    </row>
    <row r="63" spans="1:10" s="75" customFormat="1" ht="39.75" customHeight="1" x14ac:dyDescent="0.15">
      <c r="A63" s="135" t="s">
        <v>3531</v>
      </c>
      <c r="B63" s="95" t="s">
        <v>2637</v>
      </c>
      <c r="C63" s="77" t="s">
        <v>2546</v>
      </c>
      <c r="D63" s="77" t="s">
        <v>2638</v>
      </c>
      <c r="E63" s="77" t="s">
        <v>2639</v>
      </c>
      <c r="F63" s="77"/>
      <c r="G63" s="77"/>
      <c r="H63" s="77"/>
      <c r="I63" s="77" t="s">
        <v>2620</v>
      </c>
      <c r="J63" s="78">
        <v>234432</v>
      </c>
    </row>
    <row r="64" spans="1:10" s="75" customFormat="1" ht="39.75" customHeight="1" x14ac:dyDescent="0.15">
      <c r="A64" s="135" t="s">
        <v>3531</v>
      </c>
      <c r="B64" s="96" t="s">
        <v>2640</v>
      </c>
      <c r="C64" s="79" t="s">
        <v>2549</v>
      </c>
      <c r="D64" s="79" t="s">
        <v>2641</v>
      </c>
      <c r="E64" s="79" t="s">
        <v>2642</v>
      </c>
      <c r="F64" s="79"/>
      <c r="G64" s="79"/>
      <c r="H64" s="79"/>
      <c r="I64" s="79" t="s">
        <v>2620</v>
      </c>
      <c r="J64" s="80">
        <v>36600</v>
      </c>
    </row>
    <row r="65" spans="1:10" s="75" customFormat="1" ht="39.75" customHeight="1" x14ac:dyDescent="0.15">
      <c r="A65" s="135" t="s">
        <v>3531</v>
      </c>
      <c r="B65" s="96" t="s">
        <v>2643</v>
      </c>
      <c r="C65" s="79" t="s">
        <v>2553</v>
      </c>
      <c r="D65" s="79" t="s">
        <v>2644</v>
      </c>
      <c r="E65" s="79" t="s">
        <v>2645</v>
      </c>
      <c r="F65" s="79"/>
      <c r="G65" s="79"/>
      <c r="H65" s="79"/>
      <c r="I65" s="79" t="s">
        <v>2620</v>
      </c>
      <c r="J65" s="80">
        <v>271730</v>
      </c>
    </row>
    <row r="66" spans="1:10" s="75" customFormat="1" ht="39.75" customHeight="1" x14ac:dyDescent="0.15">
      <c r="A66" s="135" t="s">
        <v>3531</v>
      </c>
      <c r="B66" s="96" t="s">
        <v>2646</v>
      </c>
      <c r="C66" s="79" t="s">
        <v>2558</v>
      </c>
      <c r="D66" s="79" t="s">
        <v>2647</v>
      </c>
      <c r="E66" s="79" t="s">
        <v>2648</v>
      </c>
      <c r="F66" s="79"/>
      <c r="G66" s="79"/>
      <c r="H66" s="79"/>
      <c r="I66" s="79" t="s">
        <v>2620</v>
      </c>
      <c r="J66" s="80">
        <v>206424</v>
      </c>
    </row>
    <row r="67" spans="1:10" s="75" customFormat="1" ht="39.75" customHeight="1" x14ac:dyDescent="0.15">
      <c r="A67" s="135" t="s">
        <v>3531</v>
      </c>
      <c r="B67" s="96" t="s">
        <v>2650</v>
      </c>
      <c r="C67" s="79" t="s">
        <v>2651</v>
      </c>
      <c r="D67" s="79" t="s">
        <v>2652</v>
      </c>
      <c r="E67" s="79"/>
      <c r="F67" s="79"/>
      <c r="G67" s="79"/>
      <c r="H67" s="79"/>
      <c r="I67" s="79" t="s">
        <v>2653</v>
      </c>
      <c r="J67" s="80">
        <v>0</v>
      </c>
    </row>
    <row r="68" spans="1:10" s="75" customFormat="1" ht="10.5" thickBot="1" x14ac:dyDescent="0.2">
      <c r="A68" s="136"/>
      <c r="B68" s="97"/>
      <c r="C68" s="81"/>
      <c r="D68" s="82"/>
      <c r="E68" s="81"/>
      <c r="F68" s="81"/>
      <c r="G68" s="81"/>
      <c r="H68" s="83"/>
      <c r="I68" s="83"/>
      <c r="J68" s="84"/>
    </row>
    <row r="69" spans="1:10" s="75" customFormat="1" ht="10.5" thickBot="1" x14ac:dyDescent="0.2">
      <c r="A69" s="137"/>
      <c r="B69" s="98"/>
      <c r="C69" s="86"/>
      <c r="D69" s="85"/>
      <c r="E69" s="86"/>
      <c r="F69" s="87"/>
      <c r="G69" s="88"/>
      <c r="H69" s="237" t="s">
        <v>2654</v>
      </c>
      <c r="I69" s="238"/>
      <c r="J69" s="128">
        <f>SUM(J7:J68)</f>
        <v>1926538191</v>
      </c>
    </row>
    <row r="70" spans="1:10" s="75" customFormat="1" ht="11.25" thickTop="1" thickBot="1" x14ac:dyDescent="0.2">
      <c r="A70" s="137"/>
      <c r="B70" s="98"/>
      <c r="C70" s="86"/>
      <c r="D70" s="85"/>
      <c r="E70" s="86"/>
      <c r="F70" s="87"/>
      <c r="G70" s="88"/>
      <c r="H70" s="239"/>
      <c r="I70" s="240"/>
      <c r="J70" s="129"/>
    </row>
    <row r="71" spans="1:10" s="1" customFormat="1" x14ac:dyDescent="0.25">
      <c r="A71" s="138"/>
      <c r="B71" s="53"/>
    </row>
    <row r="72" spans="1:10" s="1" customFormat="1" x14ac:dyDescent="0.25">
      <c r="A72" s="138"/>
      <c r="B72" s="212" t="s">
        <v>3478</v>
      </c>
      <c r="C72" s="212"/>
      <c r="D72" s="212"/>
      <c r="E72" s="212"/>
      <c r="F72" s="212"/>
      <c r="G72" s="212"/>
      <c r="H72" s="212"/>
      <c r="I72" s="212"/>
    </row>
    <row r="73" spans="1:10" s="1" customFormat="1" x14ac:dyDescent="0.25">
      <c r="A73" s="138"/>
      <c r="B73" s="209" t="s">
        <v>2657</v>
      </c>
      <c r="C73" s="210"/>
      <c r="D73" s="210"/>
      <c r="E73" s="211"/>
      <c r="F73" s="219" t="s">
        <v>3479</v>
      </c>
      <c r="G73" s="220"/>
      <c r="H73" s="221"/>
      <c r="I73" s="56" t="s">
        <v>3480</v>
      </c>
    </row>
    <row r="74" spans="1:10" s="1" customFormat="1" ht="40.5" customHeight="1" x14ac:dyDescent="0.25">
      <c r="A74" s="138"/>
      <c r="B74" s="234" t="s">
        <v>3530</v>
      </c>
      <c r="C74" s="235"/>
      <c r="D74" s="236"/>
      <c r="E74" s="231" t="s">
        <v>3531</v>
      </c>
      <c r="F74" s="232"/>
      <c r="G74" s="232"/>
      <c r="H74" s="233"/>
      <c r="I74" s="89">
        <f>+J69</f>
        <v>1926538191</v>
      </c>
    </row>
    <row r="75" spans="1:10" s="1" customFormat="1" x14ac:dyDescent="0.25">
      <c r="A75" s="138"/>
      <c r="B75" s="53"/>
    </row>
    <row r="76" spans="1:10" s="1" customFormat="1" x14ac:dyDescent="0.25">
      <c r="A76" s="138"/>
      <c r="B76" s="53"/>
    </row>
    <row r="77" spans="1:10" s="1" customFormat="1" x14ac:dyDescent="0.25">
      <c r="A77" s="138"/>
      <c r="B77" s="53"/>
    </row>
    <row r="78" spans="1:10" s="1" customFormat="1" x14ac:dyDescent="0.25">
      <c r="A78" s="138"/>
      <c r="B78" s="53"/>
    </row>
    <row r="79" spans="1:10" s="1" customFormat="1" x14ac:dyDescent="0.25">
      <c r="A79" s="138"/>
      <c r="B79" s="53"/>
    </row>
    <row r="80" spans="1:10" s="1" customFormat="1" x14ac:dyDescent="0.25">
      <c r="A80" s="138"/>
      <c r="B80" s="53"/>
    </row>
  </sheetData>
  <mergeCells count="9">
    <mergeCell ref="A2:J2"/>
    <mergeCell ref="B72:I72"/>
    <mergeCell ref="B73:E73"/>
    <mergeCell ref="F73:H73"/>
    <mergeCell ref="E74:H74"/>
    <mergeCell ref="B74:D74"/>
    <mergeCell ref="A3:J3"/>
    <mergeCell ref="H69:I69"/>
    <mergeCell ref="H70:I70"/>
  </mergeCells>
  <pageMargins left="0.23" right="0.12" top="0.35" bottom="0.28999999999999998" header="0.31496062992125984" footer="0.31496062992125984"/>
  <pageSetup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="96" zoomScaleNormal="100" zoomScalePageLayoutView="96" workbookViewId="0">
      <selection activeCell="C8" sqref="C8"/>
    </sheetView>
  </sheetViews>
  <sheetFormatPr baseColWidth="10" defaultColWidth="12" defaultRowHeight="15" x14ac:dyDescent="0.25"/>
  <cols>
    <col min="1" max="1" width="12" style="2"/>
    <col min="2" max="2" width="66.1640625" style="2" customWidth="1"/>
    <col min="3" max="3" width="27.83203125" style="101" customWidth="1"/>
    <col min="4" max="4" width="23.83203125" style="101" bestFit="1" customWidth="1"/>
    <col min="5" max="5" width="23" style="101" customWidth="1"/>
    <col min="6" max="16384" width="12" style="2"/>
  </cols>
  <sheetData>
    <row r="1" spans="1:5" ht="18.75" x14ac:dyDescent="0.4">
      <c r="D1" s="130"/>
      <c r="E1" s="118" t="s">
        <v>3547</v>
      </c>
    </row>
    <row r="2" spans="1:5" ht="18" customHeight="1" x14ac:dyDescent="0.3">
      <c r="B2" s="241" t="s">
        <v>2655</v>
      </c>
      <c r="C2" s="241"/>
      <c r="D2" s="241"/>
      <c r="E2" s="241"/>
    </row>
    <row r="3" spans="1:5" ht="19.5" customHeight="1" x14ac:dyDescent="0.25">
      <c r="B3" s="242" t="s">
        <v>2656</v>
      </c>
      <c r="C3" s="242"/>
      <c r="D3" s="242"/>
      <c r="E3" s="242"/>
    </row>
    <row r="4" spans="1:5" ht="15.75" x14ac:dyDescent="0.25">
      <c r="B4" s="242" t="s">
        <v>3492</v>
      </c>
      <c r="C4" s="242"/>
      <c r="D4" s="242"/>
      <c r="E4" s="242"/>
    </row>
    <row r="5" spans="1:5" ht="5.25" customHeight="1" x14ac:dyDescent="0.25"/>
    <row r="6" spans="1:5" s="99" customFormat="1" ht="26.25" x14ac:dyDescent="0.25">
      <c r="A6" s="120" t="s">
        <v>2657</v>
      </c>
      <c r="B6" s="115" t="s">
        <v>3537</v>
      </c>
      <c r="C6" s="117" t="s">
        <v>2658</v>
      </c>
      <c r="D6" s="114" t="s">
        <v>2659</v>
      </c>
      <c r="E6" s="116" t="s">
        <v>2660</v>
      </c>
    </row>
    <row r="7" spans="1:5" s="105" customFormat="1" ht="31.5" customHeight="1" x14ac:dyDescent="0.15">
      <c r="A7" s="120">
        <v>1233</v>
      </c>
      <c r="B7" s="122" t="s">
        <v>3538</v>
      </c>
      <c r="C7" s="112">
        <v>1926538191</v>
      </c>
      <c r="D7" s="112">
        <v>1926538191</v>
      </c>
      <c r="E7" s="119">
        <f>C7-D7</f>
        <v>0</v>
      </c>
    </row>
    <row r="8" spans="1:5" s="105" customFormat="1" ht="31.5" customHeight="1" x14ac:dyDescent="0.15">
      <c r="A8" s="120">
        <v>1241</v>
      </c>
      <c r="B8" s="106" t="s">
        <v>3539</v>
      </c>
      <c r="C8" s="107">
        <v>6351744.2115999935</v>
      </c>
      <c r="D8" s="107">
        <f>+'IF-40'!L1566</f>
        <v>23740886.194400012</v>
      </c>
      <c r="E8" s="119">
        <f>C8-D8</f>
        <v>-17389141.982800018</v>
      </c>
    </row>
    <row r="9" spans="1:5" s="105" customFormat="1" ht="31.5" customHeight="1" x14ac:dyDescent="0.15">
      <c r="A9" s="120">
        <v>1242</v>
      </c>
      <c r="B9" s="106" t="s">
        <v>3540</v>
      </c>
      <c r="C9" s="107">
        <v>1387040.4603999995</v>
      </c>
      <c r="D9" s="107">
        <f>+'IF-40'!L1571</f>
        <v>5294264.296800009</v>
      </c>
      <c r="E9" s="119">
        <f t="shared" ref="E9:E16" si="0">C9-D9</f>
        <v>-3907223.8364000097</v>
      </c>
    </row>
    <row r="10" spans="1:5" s="105" customFormat="1" ht="31.5" customHeight="1" x14ac:dyDescent="0.15">
      <c r="A10" s="120">
        <v>1243</v>
      </c>
      <c r="B10" s="106" t="s">
        <v>3541</v>
      </c>
      <c r="C10" s="107">
        <v>7975</v>
      </c>
      <c r="D10" s="107">
        <f>+'IF-40'!L1575</f>
        <v>592568.49</v>
      </c>
      <c r="E10" s="119">
        <f t="shared" si="0"/>
        <v>-584593.49</v>
      </c>
    </row>
    <row r="11" spans="1:5" s="105" customFormat="1" ht="31.5" customHeight="1" x14ac:dyDescent="0.15">
      <c r="A11" s="120">
        <v>1244</v>
      </c>
      <c r="B11" s="106" t="s">
        <v>3542</v>
      </c>
      <c r="C11" s="107">
        <v>22176342.419999998</v>
      </c>
      <c r="D11" s="107">
        <f>+'IF-40'!L1577</f>
        <v>2165545.5415999996</v>
      </c>
      <c r="E11" s="119">
        <f t="shared" si="0"/>
        <v>20010796.878399998</v>
      </c>
    </row>
    <row r="12" spans="1:5" s="105" customFormat="1" ht="31.5" customHeight="1" x14ac:dyDescent="0.15">
      <c r="A12" s="120">
        <v>1245</v>
      </c>
      <c r="B12" s="108" t="s">
        <v>3543</v>
      </c>
      <c r="C12" s="107">
        <v>1250000</v>
      </c>
      <c r="D12" s="107">
        <f>+'IF-40'!L1581</f>
        <v>1619194.0200000003</v>
      </c>
      <c r="E12" s="119">
        <f t="shared" si="0"/>
        <v>-369194.02000000025</v>
      </c>
    </row>
    <row r="13" spans="1:5" s="105" customFormat="1" ht="31.5" customHeight="1" x14ac:dyDescent="0.15">
      <c r="A13" s="120">
        <v>1246</v>
      </c>
      <c r="B13" s="106" t="s">
        <v>3544</v>
      </c>
      <c r="C13" s="107">
        <v>2402485.5100000007</v>
      </c>
      <c r="D13" s="107">
        <f>+'IF-40'!L1583</f>
        <v>5494637.8364000022</v>
      </c>
      <c r="E13" s="119">
        <f t="shared" si="0"/>
        <v>-3092152.3264000015</v>
      </c>
    </row>
    <row r="14" spans="1:5" s="124" customFormat="1" ht="31.5" customHeight="1" x14ac:dyDescent="0.15">
      <c r="A14" s="123">
        <v>1247</v>
      </c>
      <c r="B14" s="109" t="s">
        <v>3545</v>
      </c>
      <c r="C14" s="110">
        <v>2320004.64</v>
      </c>
      <c r="D14" s="113">
        <f>+'IF-40'!L1590</f>
        <v>96840</v>
      </c>
      <c r="E14" s="119">
        <f t="shared" si="0"/>
        <v>2223164.64</v>
      </c>
    </row>
    <row r="15" spans="1:5" s="124" customFormat="1" ht="31.5" customHeight="1" x14ac:dyDescent="0.15">
      <c r="A15" s="123">
        <v>1251</v>
      </c>
      <c r="B15" s="111" t="s">
        <v>2281</v>
      </c>
      <c r="C15" s="112">
        <v>857159.94</v>
      </c>
      <c r="D15" s="113">
        <f>+'IF-40'!L1592</f>
        <v>290069.94</v>
      </c>
      <c r="E15" s="119">
        <f t="shared" si="0"/>
        <v>567090</v>
      </c>
    </row>
    <row r="16" spans="1:5" s="105" customFormat="1" ht="31.5" customHeight="1" x14ac:dyDescent="0.15">
      <c r="A16" s="120">
        <v>1254</v>
      </c>
      <c r="B16" s="111" t="s">
        <v>3546</v>
      </c>
      <c r="C16" s="107">
        <v>25499.99</v>
      </c>
      <c r="D16" s="107">
        <f>+'IF-40'!L1594</f>
        <v>178000</v>
      </c>
      <c r="E16" s="119">
        <f t="shared" si="0"/>
        <v>-152500.01</v>
      </c>
    </row>
    <row r="17" spans="1:6" s="99" customFormat="1" x14ac:dyDescent="0.25">
      <c r="A17" s="121"/>
      <c r="B17" s="125" t="s">
        <v>3532</v>
      </c>
      <c r="C17" s="126">
        <f>SUM(C7:C16)</f>
        <v>1963316443.1720004</v>
      </c>
      <c r="D17" s="126">
        <f>SUM(D7:D16)</f>
        <v>1966010197.3192</v>
      </c>
      <c r="E17" s="127">
        <f>SUM(E7:E16)</f>
        <v>-2693754.1472000303</v>
      </c>
    </row>
    <row r="18" spans="1:6" s="99" customFormat="1" x14ac:dyDescent="0.25">
      <c r="B18" s="104"/>
      <c r="C18" s="102"/>
      <c r="D18" s="102"/>
      <c r="E18" s="102"/>
    </row>
    <row r="19" spans="1:6" s="99" customFormat="1" x14ac:dyDescent="0.25">
      <c r="B19" s="104"/>
      <c r="C19" s="102"/>
      <c r="D19" s="102"/>
      <c r="E19" s="102"/>
    </row>
    <row r="20" spans="1:6" s="99" customFormat="1" x14ac:dyDescent="0.25">
      <c r="C20" s="102"/>
      <c r="D20" s="102"/>
      <c r="E20" s="102"/>
      <c r="F20" s="100"/>
    </row>
    <row r="21" spans="1:6" x14ac:dyDescent="0.25">
      <c r="B21" s="1"/>
      <c r="C21" s="103"/>
      <c r="D21" s="103"/>
      <c r="E21" s="103"/>
      <c r="F21" s="1"/>
    </row>
    <row r="22" spans="1:6" x14ac:dyDescent="0.25">
      <c r="B22" s="1"/>
      <c r="C22" s="103"/>
      <c r="D22" s="103"/>
      <c r="E22" s="103"/>
      <c r="F22" s="1"/>
    </row>
    <row r="23" spans="1:6" x14ac:dyDescent="0.25">
      <c r="B23" s="1"/>
      <c r="C23" s="103"/>
      <c r="D23" s="103"/>
      <c r="E23" s="103"/>
    </row>
    <row r="24" spans="1:6" x14ac:dyDescent="0.25">
      <c r="B24" s="1"/>
      <c r="C24" s="103"/>
      <c r="D24" s="103"/>
      <c r="E24" s="103"/>
    </row>
    <row r="25" spans="1:6" x14ac:dyDescent="0.25">
      <c r="B25" s="1"/>
      <c r="C25" s="103"/>
      <c r="D25" s="103"/>
      <c r="E25" s="103"/>
    </row>
  </sheetData>
  <sortState ref="B10:F37">
    <sortCondition ref="B10:B37"/>
  </sortState>
  <mergeCells count="3">
    <mergeCell ref="B2:E2"/>
    <mergeCell ref="B3:E3"/>
    <mergeCell ref="B4:E4"/>
  </mergeCells>
  <pageMargins left="0.83" right="0.27" top="0.23" bottom="0.13" header="0.23" footer="0.12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M11" sqref="M11"/>
    </sheetView>
  </sheetViews>
  <sheetFormatPr baseColWidth="10" defaultColWidth="12" defaultRowHeight="15" x14ac:dyDescent="0.25"/>
  <cols>
    <col min="1" max="2" width="12" style="2"/>
    <col min="3" max="3" width="13.6640625" style="2" customWidth="1"/>
    <col min="4" max="4" width="16" style="2" customWidth="1"/>
    <col min="5" max="11" width="13.6640625" style="2" customWidth="1"/>
    <col min="12" max="16384" width="12" style="2"/>
  </cols>
  <sheetData>
    <row r="1" spans="1:11" ht="18" x14ac:dyDescent="0.25">
      <c r="J1" s="3"/>
      <c r="K1" s="32" t="s">
        <v>3490</v>
      </c>
    </row>
    <row r="2" spans="1:11" ht="18" customHeight="1" x14ac:dyDescent="0.25">
      <c r="A2" s="230" t="s">
        <v>2661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43" t="s">
        <v>3533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8" x14ac:dyDescent="0.25">
      <c r="A4" s="4"/>
      <c r="B4" s="4"/>
      <c r="C4" s="4"/>
      <c r="D4" s="4"/>
      <c r="E4" s="4"/>
      <c r="F4" s="4"/>
      <c r="G4" s="4"/>
      <c r="H4" s="4"/>
      <c r="I4" s="4"/>
    </row>
    <row r="5" spans="1:11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3.75" x14ac:dyDescent="0.25">
      <c r="A6" s="10" t="s">
        <v>0</v>
      </c>
      <c r="B6" s="11" t="s">
        <v>3528</v>
      </c>
      <c r="C6" s="11" t="s">
        <v>2662</v>
      </c>
      <c r="D6" s="11" t="s">
        <v>2663</v>
      </c>
      <c r="E6" s="11" t="s">
        <v>3534</v>
      </c>
      <c r="F6" s="11" t="s">
        <v>2664</v>
      </c>
      <c r="G6" s="11" t="s">
        <v>6</v>
      </c>
      <c r="H6" s="11" t="s">
        <v>2665</v>
      </c>
      <c r="I6" s="11" t="s">
        <v>2</v>
      </c>
      <c r="J6" s="11" t="s">
        <v>7</v>
      </c>
      <c r="K6" s="12" t="s">
        <v>8</v>
      </c>
    </row>
    <row r="7" spans="1:11" ht="19.5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9.5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ht="19.5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9.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9.5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9.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9.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9.5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ht="19.5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9.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3" ht="19.5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3" ht="19.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3" ht="19.5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3" ht="19.5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8"/>
    </row>
    <row r="21" spans="1:13" ht="19.5" customHeight="1" thickBo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3" x14ac:dyDescent="0.25">
      <c r="I22" s="244" t="s">
        <v>2666</v>
      </c>
      <c r="J22" s="245"/>
      <c r="K22" s="22"/>
    </row>
    <row r="23" spans="1:13" ht="15.75" thickBot="1" x14ac:dyDescent="0.3">
      <c r="I23" s="246" t="s">
        <v>2667</v>
      </c>
      <c r="J23" s="247"/>
      <c r="K23" s="23"/>
    </row>
    <row r="25" spans="1:13" customFormat="1" ht="10.5" x14ac:dyDescent="0.15">
      <c r="C25" s="31"/>
    </row>
    <row r="26" spans="1:13" customFormat="1" ht="10.5" x14ac:dyDescent="0.15">
      <c r="C26" s="31"/>
    </row>
    <row r="27" spans="1:13" s="1" customFormat="1" x14ac:dyDescent="0.25">
      <c r="M27" s="29"/>
    </row>
    <row r="28" spans="1:13" s="1" customFormat="1" x14ac:dyDescent="0.25">
      <c r="M28" s="30"/>
    </row>
    <row r="29" spans="1:13" s="1" customFormat="1" x14ac:dyDescent="0.25"/>
    <row r="30" spans="1:13" s="1" customFormat="1" x14ac:dyDescent="0.25"/>
    <row r="31" spans="1:13" s="1" customFormat="1" x14ac:dyDescent="0.25"/>
    <row r="32" spans="1:13" customFormat="1" ht="10.5" x14ac:dyDescent="0.15">
      <c r="C32" s="31"/>
    </row>
    <row r="33" spans="3:3" customFormat="1" ht="10.5" x14ac:dyDescent="0.15">
      <c r="C33" s="31"/>
    </row>
  </sheetData>
  <mergeCells count="4">
    <mergeCell ref="A3:K3"/>
    <mergeCell ref="I22:J22"/>
    <mergeCell ref="I23:J23"/>
    <mergeCell ref="A2:K2"/>
  </mergeCells>
  <pageMargins left="0.7" right="0.7" top="0.28999999999999998" bottom="0.28999999999999998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L5" sqref="L5"/>
    </sheetView>
  </sheetViews>
  <sheetFormatPr baseColWidth="10" defaultColWidth="12" defaultRowHeight="15" x14ac:dyDescent="0.25"/>
  <cols>
    <col min="1" max="11" width="13.6640625" style="2" customWidth="1"/>
    <col min="12" max="16384" width="12" style="2"/>
  </cols>
  <sheetData>
    <row r="1" spans="1:11" ht="18" x14ac:dyDescent="0.25">
      <c r="J1" s="3"/>
      <c r="K1" s="8" t="s">
        <v>3491</v>
      </c>
    </row>
    <row r="2" spans="1:11" ht="18" customHeight="1" x14ac:dyDescent="0.25">
      <c r="A2" s="242" t="s">
        <v>2668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5.75" x14ac:dyDescent="0.25">
      <c r="A3" s="242" t="s">
        <v>3163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1" customHeight="1" x14ac:dyDescent="0.25">
      <c r="A4" s="4"/>
      <c r="B4" s="4"/>
      <c r="C4" s="250" t="s">
        <v>3536</v>
      </c>
      <c r="D4" s="250"/>
      <c r="E4" s="250"/>
      <c r="F4" s="250"/>
      <c r="G4" s="250"/>
      <c r="H4" s="250"/>
      <c r="I4" s="250"/>
    </row>
    <row r="5" spans="1:11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4.5" thickBot="1" x14ac:dyDescent="0.3">
      <c r="A6" s="24" t="s">
        <v>0</v>
      </c>
      <c r="B6" s="6" t="s">
        <v>3528</v>
      </c>
      <c r="C6" s="25" t="s">
        <v>3535</v>
      </c>
      <c r="D6" s="25" t="s">
        <v>2663</v>
      </c>
      <c r="E6" s="25" t="s">
        <v>3534</v>
      </c>
      <c r="F6" s="25" t="s">
        <v>2664</v>
      </c>
      <c r="G6" s="25" t="s">
        <v>6</v>
      </c>
      <c r="H6" s="25" t="s">
        <v>2665</v>
      </c>
      <c r="I6" s="25" t="s">
        <v>2</v>
      </c>
      <c r="J6" s="25" t="s">
        <v>7</v>
      </c>
      <c r="K6" s="26" t="s">
        <v>8</v>
      </c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I23" s="248" t="s">
        <v>2666</v>
      </c>
      <c r="J23" s="249"/>
      <c r="K23" s="27"/>
    </row>
    <row r="25" spans="1:11" s="1" customFormat="1" x14ac:dyDescent="0.25"/>
    <row r="26" spans="1:11" s="1" customFormat="1" x14ac:dyDescent="0.25"/>
    <row r="27" spans="1:11" s="1" customFormat="1" x14ac:dyDescent="0.25"/>
    <row r="28" spans="1:11" s="1" customFormat="1" x14ac:dyDescent="0.25"/>
    <row r="29" spans="1:11" s="1" customFormat="1" x14ac:dyDescent="0.25"/>
    <row r="30" spans="1:11" s="1" customFormat="1" x14ac:dyDescent="0.25"/>
    <row r="31" spans="1:11" s="1" customFormat="1" x14ac:dyDescent="0.25"/>
  </sheetData>
  <mergeCells count="4">
    <mergeCell ref="A3:K3"/>
    <mergeCell ref="I23:J23"/>
    <mergeCell ref="A2:K2"/>
    <mergeCell ref="C4:I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B18" sqref="B18"/>
    </sheetView>
  </sheetViews>
  <sheetFormatPr baseColWidth="10" defaultRowHeight="10.5" x14ac:dyDescent="0.15"/>
  <cols>
    <col min="1" max="1" width="25.6640625" customWidth="1"/>
    <col min="2" max="2" width="65.83203125" customWidth="1"/>
    <col min="3" max="3" width="24.83203125" style="58" customWidth="1"/>
  </cols>
  <sheetData>
    <row r="1" spans="1:3" ht="11.25" thickBot="1" x14ac:dyDescent="0.2">
      <c r="C1" s="59"/>
    </row>
    <row r="2" spans="1:3" ht="15" customHeight="1" x14ac:dyDescent="0.15">
      <c r="A2" s="251" t="s">
        <v>3493</v>
      </c>
      <c r="B2" s="252"/>
      <c r="C2" s="253"/>
    </row>
    <row r="3" spans="1:3" ht="11.25" customHeight="1" thickBot="1" x14ac:dyDescent="0.2">
      <c r="A3" s="254" t="s">
        <v>3494</v>
      </c>
      <c r="B3" s="255"/>
      <c r="C3" s="256"/>
    </row>
    <row r="4" spans="1:3" x14ac:dyDescent="0.15">
      <c r="C4" s="59"/>
    </row>
    <row r="5" spans="1:3" x14ac:dyDescent="0.15">
      <c r="C5" s="59"/>
    </row>
    <row r="6" spans="1:3" ht="15.75" customHeight="1" x14ac:dyDescent="0.15">
      <c r="A6" s="60" t="s">
        <v>1</v>
      </c>
      <c r="B6" s="61" t="s">
        <v>2433</v>
      </c>
      <c r="C6" s="62" t="s">
        <v>8</v>
      </c>
    </row>
    <row r="7" spans="1:3" ht="13.5" customHeight="1" x14ac:dyDescent="0.15">
      <c r="A7" s="63" t="s">
        <v>2440</v>
      </c>
      <c r="B7" s="63" t="s">
        <v>2441</v>
      </c>
      <c r="C7" s="64">
        <v>1544760000</v>
      </c>
    </row>
    <row r="8" spans="1:3" ht="13.5" customHeight="1" x14ac:dyDescent="0.15">
      <c r="A8" s="63" t="s">
        <v>2448</v>
      </c>
      <c r="B8" s="63" t="s">
        <v>2449</v>
      </c>
      <c r="C8" s="64">
        <v>332460000</v>
      </c>
    </row>
    <row r="9" spans="1:3" ht="13.5" customHeight="1" x14ac:dyDescent="0.15">
      <c r="A9" s="63" t="s">
        <v>2455</v>
      </c>
      <c r="B9" s="63" t="s">
        <v>2456</v>
      </c>
      <c r="C9" s="64">
        <v>12324600</v>
      </c>
    </row>
    <row r="10" spans="1:3" ht="13.5" customHeight="1" x14ac:dyDescent="0.15">
      <c r="A10" s="63" t="s">
        <v>2459</v>
      </c>
      <c r="B10" s="63" t="s">
        <v>2460</v>
      </c>
      <c r="C10" s="64">
        <v>15300</v>
      </c>
    </row>
    <row r="11" spans="1:3" ht="13.5" customHeight="1" x14ac:dyDescent="0.15">
      <c r="A11" s="63" t="s">
        <v>2465</v>
      </c>
      <c r="B11" s="63" t="s">
        <v>2466</v>
      </c>
      <c r="C11" s="64">
        <v>6000000</v>
      </c>
    </row>
    <row r="12" spans="1:3" ht="13.5" customHeight="1" x14ac:dyDescent="0.15">
      <c r="A12" s="63" t="s">
        <v>2470</v>
      </c>
      <c r="B12" s="63" t="s">
        <v>2471</v>
      </c>
      <c r="C12" s="64">
        <v>1635200</v>
      </c>
    </row>
    <row r="13" spans="1:3" ht="13.5" customHeight="1" x14ac:dyDescent="0.15">
      <c r="A13" s="63" t="s">
        <v>2465</v>
      </c>
      <c r="B13" s="63" t="s">
        <v>411</v>
      </c>
      <c r="C13" s="64">
        <v>1712750</v>
      </c>
    </row>
    <row r="14" spans="1:3" ht="13.5" customHeight="1" x14ac:dyDescent="0.15">
      <c r="A14" s="63" t="s">
        <v>2479</v>
      </c>
      <c r="B14" s="63" t="s">
        <v>2480</v>
      </c>
      <c r="C14" s="64">
        <v>407500</v>
      </c>
    </row>
    <row r="15" spans="1:3" ht="13.5" customHeight="1" x14ac:dyDescent="0.15">
      <c r="A15" s="63" t="s">
        <v>2470</v>
      </c>
      <c r="B15" s="63" t="s">
        <v>2484</v>
      </c>
      <c r="C15" s="64">
        <v>0</v>
      </c>
    </row>
    <row r="16" spans="1:3" ht="13.5" customHeight="1" x14ac:dyDescent="0.15">
      <c r="A16" s="63" t="s">
        <v>2488</v>
      </c>
      <c r="B16" s="63" t="s">
        <v>2489</v>
      </c>
      <c r="C16" s="64">
        <v>80000</v>
      </c>
    </row>
    <row r="17" spans="1:3" ht="13.5" customHeight="1" x14ac:dyDescent="0.15">
      <c r="A17" s="63" t="s">
        <v>2492</v>
      </c>
      <c r="B17" s="63" t="s">
        <v>2493</v>
      </c>
      <c r="C17" s="64">
        <v>4942100</v>
      </c>
    </row>
    <row r="18" spans="1:3" ht="13.5" customHeight="1" x14ac:dyDescent="0.15">
      <c r="A18" s="63" t="s">
        <v>2496</v>
      </c>
      <c r="B18" s="63" t="s">
        <v>2497</v>
      </c>
      <c r="C18" s="64">
        <v>3000000</v>
      </c>
    </row>
    <row r="19" spans="1:3" ht="13.5" customHeight="1" x14ac:dyDescent="0.15">
      <c r="A19" s="63" t="s">
        <v>2503</v>
      </c>
      <c r="B19" s="63" t="s">
        <v>2504</v>
      </c>
      <c r="C19" s="64">
        <v>2554300</v>
      </c>
    </row>
    <row r="20" spans="1:3" ht="13.5" customHeight="1" x14ac:dyDescent="0.15">
      <c r="A20" s="63" t="s">
        <v>2470</v>
      </c>
      <c r="B20" s="63" t="s">
        <v>2508</v>
      </c>
      <c r="C20" s="64">
        <v>3781500</v>
      </c>
    </row>
    <row r="21" spans="1:3" ht="13.5" customHeight="1" x14ac:dyDescent="0.15">
      <c r="A21" s="63" t="s">
        <v>2511</v>
      </c>
      <c r="B21" s="63" t="s">
        <v>2512</v>
      </c>
      <c r="C21" s="64">
        <v>5118900</v>
      </c>
    </row>
    <row r="22" spans="1:3" ht="13.5" customHeight="1" x14ac:dyDescent="0.15">
      <c r="A22" s="63" t="s">
        <v>2470</v>
      </c>
      <c r="B22" s="63" t="s">
        <v>2515</v>
      </c>
      <c r="C22" s="64">
        <v>391650</v>
      </c>
    </row>
    <row r="23" spans="1:3" ht="13.5" customHeight="1" x14ac:dyDescent="0.15">
      <c r="A23" s="63" t="s">
        <v>2503</v>
      </c>
      <c r="B23" s="63" t="s">
        <v>2517</v>
      </c>
      <c r="C23" s="64">
        <v>162750</v>
      </c>
    </row>
    <row r="24" spans="1:3" ht="13.5" customHeight="1" x14ac:dyDescent="0.15">
      <c r="A24" s="63" t="s">
        <v>2511</v>
      </c>
      <c r="B24" s="63" t="s">
        <v>2521</v>
      </c>
      <c r="C24" s="64">
        <v>250000</v>
      </c>
    </row>
    <row r="25" spans="1:3" ht="13.5" customHeight="1" x14ac:dyDescent="0.15">
      <c r="A25" s="63" t="s">
        <v>2524</v>
      </c>
      <c r="B25" s="63" t="s">
        <v>2525</v>
      </c>
      <c r="C25" s="64">
        <v>25920</v>
      </c>
    </row>
    <row r="26" spans="1:3" ht="13.5" customHeight="1" x14ac:dyDescent="0.15">
      <c r="A26" s="63" t="s">
        <v>2524</v>
      </c>
      <c r="B26" s="63" t="s">
        <v>2529</v>
      </c>
      <c r="C26" s="64">
        <v>208300</v>
      </c>
    </row>
    <row r="27" spans="1:3" ht="13.5" customHeight="1" x14ac:dyDescent="0.15">
      <c r="A27" s="63" t="s">
        <v>2524</v>
      </c>
      <c r="B27" s="63" t="s">
        <v>2532</v>
      </c>
      <c r="C27" s="64">
        <v>181080</v>
      </c>
    </row>
    <row r="28" spans="1:3" ht="13.5" customHeight="1" x14ac:dyDescent="0.15">
      <c r="A28" s="63" t="s">
        <v>2524</v>
      </c>
      <c r="B28" s="63" t="s">
        <v>2537</v>
      </c>
      <c r="C28" s="64">
        <v>90000</v>
      </c>
    </row>
    <row r="29" spans="1:3" ht="13.5" customHeight="1" x14ac:dyDescent="0.15">
      <c r="A29" s="63" t="s">
        <v>2524</v>
      </c>
      <c r="B29" s="63" t="s">
        <v>2541</v>
      </c>
      <c r="C29" s="64">
        <v>169500</v>
      </c>
    </row>
    <row r="30" spans="1:3" ht="13.5" customHeight="1" x14ac:dyDescent="0.15">
      <c r="A30" s="63" t="s">
        <v>2524</v>
      </c>
      <c r="B30" s="63" t="s">
        <v>2545</v>
      </c>
      <c r="C30" s="64">
        <v>28900</v>
      </c>
    </row>
    <row r="31" spans="1:3" ht="13.5" customHeight="1" x14ac:dyDescent="0.15">
      <c r="A31" s="63" t="s">
        <v>2524</v>
      </c>
      <c r="B31" s="63" t="s">
        <v>2545</v>
      </c>
      <c r="C31" s="64">
        <v>29040</v>
      </c>
    </row>
    <row r="32" spans="1:3" ht="13.5" customHeight="1" x14ac:dyDescent="0.15">
      <c r="A32" s="63" t="s">
        <v>2524</v>
      </c>
      <c r="B32" s="63" t="s">
        <v>2552</v>
      </c>
      <c r="C32" s="64">
        <v>233600</v>
      </c>
    </row>
    <row r="33" spans="1:3" ht="13.5" customHeight="1" x14ac:dyDescent="0.15">
      <c r="A33" s="63" t="s">
        <v>2524</v>
      </c>
      <c r="B33" s="63" t="s">
        <v>2557</v>
      </c>
      <c r="C33" s="64">
        <v>306000</v>
      </c>
    </row>
    <row r="34" spans="1:3" ht="13.5" customHeight="1" x14ac:dyDescent="0.15">
      <c r="A34" s="63" t="s">
        <v>2524</v>
      </c>
      <c r="B34" s="63" t="s">
        <v>2561</v>
      </c>
      <c r="C34" s="64">
        <v>291420</v>
      </c>
    </row>
    <row r="35" spans="1:3" ht="13.5" customHeight="1" x14ac:dyDescent="0.15">
      <c r="A35" s="63" t="s">
        <v>2524</v>
      </c>
      <c r="B35" s="63" t="s">
        <v>2565</v>
      </c>
      <c r="C35" s="64">
        <v>1276150</v>
      </c>
    </row>
    <row r="36" spans="1:3" ht="13.5" customHeight="1" x14ac:dyDescent="0.15">
      <c r="A36" s="63" t="s">
        <v>2569</v>
      </c>
      <c r="B36" s="63" t="s">
        <v>2570</v>
      </c>
      <c r="C36" s="64">
        <v>14400</v>
      </c>
    </row>
    <row r="37" spans="1:3" ht="13.5" customHeight="1" x14ac:dyDescent="0.15">
      <c r="A37" s="63" t="s">
        <v>2569</v>
      </c>
      <c r="B37" s="63" t="s">
        <v>2574</v>
      </c>
      <c r="C37" s="64">
        <v>26400</v>
      </c>
    </row>
    <row r="38" spans="1:3" ht="13.5" customHeight="1" x14ac:dyDescent="0.15">
      <c r="A38" s="63" t="s">
        <v>2569</v>
      </c>
      <c r="B38" s="63" t="s">
        <v>2577</v>
      </c>
      <c r="C38" s="64">
        <v>20800</v>
      </c>
    </row>
    <row r="39" spans="1:3" ht="13.5" customHeight="1" x14ac:dyDescent="0.15">
      <c r="A39" s="63" t="s">
        <v>2569</v>
      </c>
      <c r="B39" s="63" t="s">
        <v>2579</v>
      </c>
      <c r="C39" s="64">
        <v>121440</v>
      </c>
    </row>
    <row r="40" spans="1:3" ht="13.5" customHeight="1" x14ac:dyDescent="0.15">
      <c r="A40" s="63" t="s">
        <v>2569</v>
      </c>
      <c r="B40" s="63" t="s">
        <v>2581</v>
      </c>
      <c r="C40" s="64">
        <v>51720</v>
      </c>
    </row>
    <row r="41" spans="1:3" ht="13.5" customHeight="1" x14ac:dyDescent="0.15">
      <c r="A41" s="63" t="s">
        <v>2569</v>
      </c>
      <c r="B41" s="63" t="s">
        <v>2583</v>
      </c>
      <c r="C41" s="64">
        <v>109340</v>
      </c>
    </row>
    <row r="42" spans="1:3" ht="13.5" customHeight="1" x14ac:dyDescent="0.15">
      <c r="A42" s="63" t="s">
        <v>2569</v>
      </c>
      <c r="B42" s="63" t="s">
        <v>2585</v>
      </c>
      <c r="C42" s="64">
        <v>10890</v>
      </c>
    </row>
    <row r="43" spans="1:3" ht="13.5" customHeight="1" x14ac:dyDescent="0.15">
      <c r="A43" s="63" t="s">
        <v>2569</v>
      </c>
      <c r="B43" s="63" t="s">
        <v>2587</v>
      </c>
      <c r="C43" s="64">
        <v>165700</v>
      </c>
    </row>
    <row r="44" spans="1:3" ht="13.5" customHeight="1" x14ac:dyDescent="0.15">
      <c r="A44" s="63" t="s">
        <v>2569</v>
      </c>
      <c r="B44" s="63" t="s">
        <v>2589</v>
      </c>
      <c r="C44" s="64">
        <v>192000</v>
      </c>
    </row>
    <row r="45" spans="1:3" ht="13.5" customHeight="1" x14ac:dyDescent="0.15">
      <c r="A45" s="63" t="s">
        <v>2569</v>
      </c>
      <c r="B45" s="63" t="s">
        <v>2592</v>
      </c>
      <c r="C45" s="64">
        <v>151200</v>
      </c>
    </row>
    <row r="46" spans="1:3" ht="13.5" customHeight="1" x14ac:dyDescent="0.15">
      <c r="A46" s="63" t="s">
        <v>2569</v>
      </c>
      <c r="B46" s="63" t="s">
        <v>2594</v>
      </c>
      <c r="C46" s="64">
        <v>24000</v>
      </c>
    </row>
    <row r="47" spans="1:3" ht="13.5" customHeight="1" x14ac:dyDescent="0.15">
      <c r="A47" s="63" t="s">
        <v>2569</v>
      </c>
      <c r="B47" s="63" t="s">
        <v>2596</v>
      </c>
      <c r="C47" s="64">
        <v>38000</v>
      </c>
    </row>
    <row r="48" spans="1:3" ht="13.5" customHeight="1" x14ac:dyDescent="0.15">
      <c r="A48" s="63" t="s">
        <v>2569</v>
      </c>
      <c r="B48" s="63" t="s">
        <v>2599</v>
      </c>
      <c r="C48" s="64">
        <v>46600</v>
      </c>
    </row>
    <row r="49" spans="1:3" ht="13.5" customHeight="1" x14ac:dyDescent="0.15">
      <c r="A49" s="63" t="s">
        <v>2569</v>
      </c>
      <c r="B49" s="63" t="s">
        <v>2601</v>
      </c>
      <c r="C49" s="64">
        <v>51480</v>
      </c>
    </row>
    <row r="50" spans="1:3" ht="13.5" customHeight="1" x14ac:dyDescent="0.15">
      <c r="A50" s="63" t="s">
        <v>2569</v>
      </c>
      <c r="B50" s="63" t="s">
        <v>2603</v>
      </c>
      <c r="C50" s="64">
        <v>26600</v>
      </c>
    </row>
    <row r="51" spans="1:3" ht="13.5" customHeight="1" x14ac:dyDescent="0.15">
      <c r="A51" s="63" t="s">
        <v>2569</v>
      </c>
      <c r="B51" s="63" t="s">
        <v>2606</v>
      </c>
      <c r="C51" s="64">
        <v>25000</v>
      </c>
    </row>
    <row r="52" spans="1:3" ht="13.5" customHeight="1" x14ac:dyDescent="0.15">
      <c r="A52" s="63" t="s">
        <v>2569</v>
      </c>
      <c r="B52" s="63" t="s">
        <v>2608</v>
      </c>
      <c r="C52" s="64">
        <v>61100</v>
      </c>
    </row>
    <row r="53" spans="1:3" ht="13.5" customHeight="1" x14ac:dyDescent="0.15">
      <c r="A53" s="63" t="s">
        <v>2569</v>
      </c>
      <c r="B53" s="63" t="s">
        <v>2611</v>
      </c>
      <c r="C53" s="64">
        <v>15000</v>
      </c>
    </row>
    <row r="54" spans="1:3" ht="13.5" customHeight="1" x14ac:dyDescent="0.15">
      <c r="A54" s="63" t="s">
        <v>2569</v>
      </c>
      <c r="B54" s="63" t="s">
        <v>2612</v>
      </c>
      <c r="C54" s="64">
        <v>10165</v>
      </c>
    </row>
    <row r="55" spans="1:3" ht="13.5" customHeight="1" x14ac:dyDescent="0.15">
      <c r="A55" s="63" t="s">
        <v>2524</v>
      </c>
      <c r="B55" s="63" t="s">
        <v>2614</v>
      </c>
      <c r="C55" s="64">
        <v>405000</v>
      </c>
    </row>
    <row r="56" spans="1:3" ht="13.5" customHeight="1" x14ac:dyDescent="0.15">
      <c r="A56" s="63" t="s">
        <v>2524</v>
      </c>
      <c r="B56" s="63" t="s">
        <v>2618</v>
      </c>
      <c r="C56" s="64">
        <v>360000</v>
      </c>
    </row>
    <row r="57" spans="1:3" ht="13.5" customHeight="1" x14ac:dyDescent="0.15">
      <c r="A57" s="63" t="s">
        <v>2569</v>
      </c>
      <c r="B57" s="63" t="s">
        <v>2620</v>
      </c>
      <c r="C57" s="64">
        <v>750000</v>
      </c>
    </row>
    <row r="58" spans="1:3" ht="13.5" customHeight="1" x14ac:dyDescent="0.15">
      <c r="A58" s="63" t="s">
        <v>2569</v>
      </c>
      <c r="B58" s="63" t="s">
        <v>2622</v>
      </c>
      <c r="C58" s="64">
        <v>150000</v>
      </c>
    </row>
    <row r="59" spans="1:3" ht="13.5" customHeight="1" x14ac:dyDescent="0.15">
      <c r="A59" s="63" t="s">
        <v>2569</v>
      </c>
      <c r="B59" s="63" t="s">
        <v>2625</v>
      </c>
      <c r="C59" s="64">
        <v>171060</v>
      </c>
    </row>
    <row r="60" spans="1:3" ht="13.5" customHeight="1" x14ac:dyDescent="0.15">
      <c r="A60" s="63" t="s">
        <v>2569</v>
      </c>
      <c r="B60" s="63" t="s">
        <v>2628</v>
      </c>
      <c r="C60" s="64">
        <v>174450</v>
      </c>
    </row>
    <row r="61" spans="1:3" ht="13.5" customHeight="1" x14ac:dyDescent="0.15">
      <c r="A61" s="63" t="s">
        <v>2569</v>
      </c>
      <c r="B61" s="63" t="s">
        <v>2631</v>
      </c>
      <c r="C61" s="64">
        <v>32200</v>
      </c>
    </row>
    <row r="62" spans="1:3" ht="13.5" customHeight="1" x14ac:dyDescent="0.15">
      <c r="A62" s="63" t="s">
        <v>2569</v>
      </c>
      <c r="B62" s="63" t="s">
        <v>2634</v>
      </c>
      <c r="C62" s="64">
        <v>148000</v>
      </c>
    </row>
    <row r="63" spans="1:3" ht="13.5" customHeight="1" x14ac:dyDescent="0.15">
      <c r="A63" s="63" t="s">
        <v>2569</v>
      </c>
      <c r="B63" s="63" t="s">
        <v>2637</v>
      </c>
      <c r="C63" s="64">
        <v>234432</v>
      </c>
    </row>
    <row r="64" spans="1:3" ht="13.5" customHeight="1" x14ac:dyDescent="0.15">
      <c r="A64" s="63" t="s">
        <v>2569</v>
      </c>
      <c r="B64" s="63" t="s">
        <v>2640</v>
      </c>
      <c r="C64" s="64">
        <v>36600</v>
      </c>
    </row>
    <row r="65" spans="1:4" ht="13.5" customHeight="1" x14ac:dyDescent="0.15">
      <c r="A65" s="63" t="s">
        <v>2569</v>
      </c>
      <c r="B65" s="63" t="s">
        <v>2643</v>
      </c>
      <c r="C65" s="64">
        <v>271730</v>
      </c>
    </row>
    <row r="66" spans="1:4" ht="13.5" customHeight="1" x14ac:dyDescent="0.15">
      <c r="A66" s="63" t="s">
        <v>2569</v>
      </c>
      <c r="B66" s="63" t="s">
        <v>2646</v>
      </c>
      <c r="C66" s="64">
        <v>206424</v>
      </c>
    </row>
    <row r="67" spans="1:4" ht="13.5" customHeight="1" x14ac:dyDescent="0.15">
      <c r="A67" s="63" t="s">
        <v>2649</v>
      </c>
      <c r="B67" s="63" t="s">
        <v>2650</v>
      </c>
      <c r="C67" s="64"/>
    </row>
    <row r="68" spans="1:4" ht="0.75" customHeight="1" thickBot="1" x14ac:dyDescent="0.2">
      <c r="C68" s="59"/>
    </row>
    <row r="69" spans="1:4" ht="11.25" thickBot="1" x14ac:dyDescent="0.2">
      <c r="C69" s="65">
        <v>1926538191</v>
      </c>
    </row>
    <row r="70" spans="1:4" x14ac:dyDescent="0.15">
      <c r="C70" s="59"/>
    </row>
    <row r="71" spans="1:4" x14ac:dyDescent="0.15">
      <c r="C71" s="59"/>
    </row>
    <row r="72" spans="1:4" ht="15" x14ac:dyDescent="0.25">
      <c r="A72" s="1"/>
      <c r="B72" s="1"/>
      <c r="C72" s="1"/>
      <c r="D72" s="1"/>
    </row>
    <row r="73" spans="1:4" ht="15" x14ac:dyDescent="0.25">
      <c r="A73" s="1"/>
      <c r="B73" s="1"/>
      <c r="C73" s="1"/>
      <c r="D73" s="1"/>
    </row>
    <row r="74" spans="1:4" ht="15" x14ac:dyDescent="0.25">
      <c r="A74" s="1"/>
      <c r="B74" s="1"/>
      <c r="C74" s="1"/>
      <c r="D74" s="1"/>
    </row>
    <row r="75" spans="1:4" ht="15" x14ac:dyDescent="0.25">
      <c r="A75" s="1"/>
      <c r="B75" s="1"/>
      <c r="C75" s="1"/>
      <c r="D75" s="1"/>
    </row>
    <row r="76" spans="1:4" ht="15" x14ac:dyDescent="0.25">
      <c r="A76" s="1"/>
      <c r="B76" s="1"/>
      <c r="C76" s="1"/>
      <c r="D76" s="1"/>
    </row>
    <row r="77" spans="1:4" x14ac:dyDescent="0.15">
      <c r="C77" s="59"/>
    </row>
    <row r="78" spans="1:4" x14ac:dyDescent="0.15">
      <c r="C78" s="59"/>
    </row>
  </sheetData>
  <mergeCells count="2">
    <mergeCell ref="A2:C2"/>
    <mergeCell ref="A3:C3"/>
  </mergeCells>
  <pageMargins left="0.7" right="0.31" top="0.84" bottom="0.22" header="0.77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IF-40</vt:lpstr>
      <vt:lpstr>IF-41</vt:lpstr>
      <vt:lpstr>IF-42</vt:lpstr>
      <vt:lpstr>IF-43</vt:lpstr>
      <vt:lpstr>IF-44</vt:lpstr>
      <vt:lpstr>Hoja1</vt:lpstr>
      <vt:lpstr>'IF-40'!Títulos_a_imprimir</vt:lpstr>
      <vt:lpstr>'IF-41'!Títulos_a_imprimir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Balanza de Comprobación del 02/ene./2015 al 30/jun./2015</dc:title>
  <dc:creator>FastReport.NET</dc:creator>
  <cp:lastModifiedBy>ISAAC</cp:lastModifiedBy>
  <cp:revision/>
  <cp:lastPrinted>2017-12-13T17:46:10Z</cp:lastPrinted>
  <dcterms:created xsi:type="dcterms:W3CDTF">2009-06-17T07:33:19Z</dcterms:created>
  <dcterms:modified xsi:type="dcterms:W3CDTF">2018-05-24T14:52:54Z</dcterms:modified>
</cp:coreProperties>
</file>