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2DO Y 3ER TRISMETRE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H77" i="1"/>
  <c r="E70" i="1"/>
  <c r="E69" i="1" s="1"/>
  <c r="E76" i="1"/>
  <c r="E75" i="1"/>
  <c r="E77" i="1" s="1"/>
  <c r="E64" i="1"/>
  <c r="E65" i="1"/>
  <c r="E63" i="1"/>
  <c r="E62" i="1"/>
  <c r="E61" i="1" s="1"/>
  <c r="E58" i="1"/>
  <c r="E59" i="1"/>
  <c r="E56" i="1" s="1"/>
  <c r="E60" i="1"/>
  <c r="E57" i="1"/>
  <c r="E49" i="1"/>
  <c r="E50" i="1"/>
  <c r="E51" i="1"/>
  <c r="E52" i="1"/>
  <c r="E53" i="1"/>
  <c r="E54" i="1"/>
  <c r="E55" i="1"/>
  <c r="E48" i="1"/>
  <c r="E40" i="1"/>
  <c r="E39" i="1"/>
  <c r="E38" i="1" s="1"/>
  <c r="E37" i="1"/>
  <c r="E36" i="1"/>
  <c r="E31" i="1"/>
  <c r="E32" i="1"/>
  <c r="E33" i="1"/>
  <c r="E34" i="1"/>
  <c r="E35" i="1"/>
  <c r="E30" i="1"/>
  <c r="E19" i="1"/>
  <c r="E20" i="1"/>
  <c r="E17" i="1" s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E42" i="1" s="1"/>
  <c r="H65" i="1"/>
  <c r="H64" i="1"/>
  <c r="H63" i="1"/>
  <c r="H62" i="1"/>
  <c r="H61" i="1" s="1"/>
  <c r="H60" i="1"/>
  <c r="H59" i="1"/>
  <c r="H58" i="1"/>
  <c r="H57" i="1"/>
  <c r="H56" i="1" s="1"/>
  <c r="H49" i="1"/>
  <c r="H50" i="1"/>
  <c r="H51" i="1"/>
  <c r="H52" i="1"/>
  <c r="H53" i="1"/>
  <c r="H47" i="1" s="1"/>
  <c r="H67" i="1" s="1"/>
  <c r="H54" i="1"/>
  <c r="H55" i="1"/>
  <c r="H48" i="1"/>
  <c r="H40" i="1"/>
  <c r="H39" i="1"/>
  <c r="H38" i="1" s="1"/>
  <c r="H37" i="1"/>
  <c r="H36" i="1"/>
  <c r="H31" i="1"/>
  <c r="H32" i="1"/>
  <c r="H33" i="1"/>
  <c r="H34" i="1"/>
  <c r="H29" i="1" s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H42" i="1" s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 s="1"/>
  <c r="G47" i="1"/>
  <c r="G67" i="1" s="1"/>
  <c r="C61" i="1"/>
  <c r="C56" i="1"/>
  <c r="C47" i="1"/>
  <c r="C67" i="1" s="1"/>
  <c r="D38" i="1"/>
  <c r="F38" i="1"/>
  <c r="G38" i="1"/>
  <c r="G42" i="1" s="1"/>
  <c r="G72" i="1" s="1"/>
  <c r="D36" i="1"/>
  <c r="F36" i="1"/>
  <c r="G36" i="1"/>
  <c r="D29" i="1"/>
  <c r="D42" i="1" s="1"/>
  <c r="D72" i="1" s="1"/>
  <c r="F29" i="1"/>
  <c r="G29" i="1"/>
  <c r="D17" i="1"/>
  <c r="F17" i="1"/>
  <c r="F42" i="1" s="1"/>
  <c r="G17" i="1"/>
  <c r="C38" i="1"/>
  <c r="C36" i="1"/>
  <c r="C29" i="1"/>
  <c r="C42" i="1" s="1"/>
  <c r="C17" i="1"/>
  <c r="E47" i="1"/>
  <c r="E29" i="1"/>
  <c r="H17" i="1"/>
  <c r="C72" i="1" l="1"/>
  <c r="E72" i="1"/>
  <c r="F72" i="1"/>
  <c r="H72" i="1"/>
  <c r="E67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<sst xmlns="http://schemas.openxmlformats.org/spreadsheetml/2006/main" count="75" uniqueCount="75">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</sst>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1" fillId="0" borderId="0" xfId="1" applyFont="1" applyAlignment="1">
      <alignment horizontal="right"/>
    </xf>
    <xf numFmtId="44" fontId="1" fillId="0" borderId="0" xfId="1" applyFont="1"/>
    <xf numFmtId="44" fontId="2" fillId="2" borderId="1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right" vertical="center"/>
    </xf>
    <xf numFmtId="44" fontId="1" fillId="0" borderId="1" xfId="1" applyFont="1" applyBorder="1" applyAlignment="1">
      <alignment horizontal="center" vertical="center"/>
    </xf>
    <xf numFmtId="44" fontId="1" fillId="0" borderId="17" xfId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44" fontId="2" fillId="0" borderId="17" xfId="1" applyFont="1" applyBorder="1" applyAlignment="1">
      <alignment horizontal="right" vertical="center"/>
    </xf>
    <xf numFmtId="44" fontId="1" fillId="0" borderId="2" xfId="1" applyFont="1" applyBorder="1" applyAlignment="1">
      <alignment vertical="center"/>
    </xf>
    <xf numFmtId="44" fontId="1" fillId="0" borderId="2" xfId="1" applyFont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justify" vertical="center"/>
    </xf>
    <xf numFmtId="44" fontId="1" fillId="0" borderId="9" xfId="1" applyFont="1" applyBorder="1" applyAlignment="1">
      <alignment horizontal="right" vertical="center"/>
    </xf>
    <xf numFmtId="44" fontId="1" fillId="0" borderId="9" xfId="1" applyFont="1" applyBorder="1" applyAlignment="1">
      <alignment horizontal="center" vertical="center"/>
    </xf>
    <xf numFmtId="44" fontId="1" fillId="0" borderId="3" xfId="1" applyFont="1" applyBorder="1" applyAlignment="1">
      <alignment horizontal="right" vertical="center"/>
    </xf>
    <xf numFmtId="44" fontId="1" fillId="0" borderId="3" xfId="1" applyFont="1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39" activePane="bottomLeft" state="frozen"/>
      <selection pane="bottomLeft" activeCell="L48" sqref="L4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5" customWidth="1"/>
    <col min="4" max="4" width="18" style="26" customWidth="1"/>
    <col min="5" max="5" width="14.7109375" style="25" customWidth="1"/>
    <col min="6" max="6" width="13.85546875" style="26" customWidth="1"/>
    <col min="7" max="7" width="14.85546875" style="26" customWidth="1"/>
    <col min="8" max="8" width="13.7109375" style="25" customWidth="1"/>
    <col min="9" max="16384" width="11" style="1"/>
  </cols>
  <sheetData>
    <row r="1" spans="2:8" ht="13.5" thickBot="1" x14ac:dyDescent="0.25"/>
    <row r="2" spans="2:8" x14ac:dyDescent="0.2">
      <c r="B2" s="16" t="s">
        <v>73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74</v>
      </c>
      <c r="C4" s="20"/>
      <c r="D4" s="20"/>
      <c r="E4" s="20"/>
      <c r="F4" s="20"/>
      <c r="G4" s="20"/>
      <c r="H4" s="21"/>
    </row>
    <row r="5" spans="2:8" ht="13.5" thickBot="1" x14ac:dyDescent="0.25">
      <c r="B5" s="22" t="s">
        <v>1</v>
      </c>
      <c r="C5" s="23"/>
      <c r="D5" s="23"/>
      <c r="E5" s="23"/>
      <c r="F5" s="23"/>
      <c r="G5" s="23"/>
      <c r="H5" s="24"/>
    </row>
    <row r="6" spans="2:8" ht="13.5" thickBot="1" x14ac:dyDescent="0.25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x14ac:dyDescent="0.2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3.5" thickBot="1" x14ac:dyDescent="0.25">
      <c r="B8" s="5" t="s">
        <v>5</v>
      </c>
      <c r="C8" s="33"/>
      <c r="D8" s="34"/>
      <c r="E8" s="33"/>
      <c r="F8" s="33"/>
      <c r="G8" s="33"/>
      <c r="H8" s="33"/>
    </row>
    <row r="9" spans="2:8" x14ac:dyDescent="0.2">
      <c r="B9" s="6" t="s">
        <v>11</v>
      </c>
      <c r="C9" s="35"/>
      <c r="D9" s="36"/>
      <c r="E9" s="35"/>
      <c r="F9" s="36"/>
      <c r="G9" s="36"/>
      <c r="H9" s="35"/>
    </row>
    <row r="10" spans="2:8" x14ac:dyDescent="0.2">
      <c r="B10" s="8" t="s">
        <v>12</v>
      </c>
      <c r="C10" s="35">
        <v>32504501.010000002</v>
      </c>
      <c r="D10" s="36">
        <v>0</v>
      </c>
      <c r="E10" s="35">
        <f>C10+D10</f>
        <v>32504501.010000002</v>
      </c>
      <c r="F10" s="36">
        <v>33135815.739999998</v>
      </c>
      <c r="G10" s="36">
        <v>33135815.739999998</v>
      </c>
      <c r="H10" s="35">
        <f>G10-C10</f>
        <v>631314.72999999672</v>
      </c>
    </row>
    <row r="11" spans="2:8" x14ac:dyDescent="0.2">
      <c r="B11" s="8" t="s">
        <v>13</v>
      </c>
      <c r="C11" s="35"/>
      <c r="D11" s="36"/>
      <c r="E11" s="35">
        <f t="shared" ref="E11:E40" si="0">C11+D11</f>
        <v>0</v>
      </c>
      <c r="F11" s="36"/>
      <c r="G11" s="36"/>
      <c r="H11" s="35">
        <f t="shared" ref="H11:H16" si="1">G11-C11</f>
        <v>0</v>
      </c>
    </row>
    <row r="12" spans="2:8" x14ac:dyDescent="0.2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x14ac:dyDescent="0.2">
      <c r="B13" s="8" t="s">
        <v>15</v>
      </c>
      <c r="C13" s="35">
        <v>47175742.469999999</v>
      </c>
      <c r="D13" s="36">
        <v>-23376403.030000001</v>
      </c>
      <c r="E13" s="35">
        <f t="shared" si="0"/>
        <v>23799339.439999998</v>
      </c>
      <c r="F13" s="36">
        <v>23138129.329999998</v>
      </c>
      <c r="G13" s="36">
        <v>23138129.329999998</v>
      </c>
      <c r="H13" s="35">
        <f t="shared" si="1"/>
        <v>-24037613.140000001</v>
      </c>
    </row>
    <row r="14" spans="2:8" x14ac:dyDescent="0.2">
      <c r="B14" s="8" t="s">
        <v>16</v>
      </c>
      <c r="C14" s="35">
        <v>12860954.300000001</v>
      </c>
      <c r="D14" s="36">
        <v>0</v>
      </c>
      <c r="E14" s="35">
        <f t="shared" si="0"/>
        <v>12860954.300000001</v>
      </c>
      <c r="F14" s="36">
        <v>7833443.5499999998</v>
      </c>
      <c r="G14" s="36">
        <v>7833443.5499999998</v>
      </c>
      <c r="H14" s="35">
        <f t="shared" si="1"/>
        <v>-5027510.7500000009</v>
      </c>
    </row>
    <row r="15" spans="2:8" x14ac:dyDescent="0.2">
      <c r="B15" s="8" t="s">
        <v>17</v>
      </c>
      <c r="C15" s="35">
        <v>2526336.15</v>
      </c>
      <c r="D15" s="36">
        <v>26519438.98</v>
      </c>
      <c r="E15" s="35">
        <f t="shared" si="0"/>
        <v>29045775.129999999</v>
      </c>
      <c r="F15" s="36">
        <v>27409642.079999998</v>
      </c>
      <c r="G15" s="36">
        <v>27409642.079999998</v>
      </c>
      <c r="H15" s="35">
        <f t="shared" si="1"/>
        <v>24883305.93</v>
      </c>
    </row>
    <row r="16" spans="2:8" x14ac:dyDescent="0.2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5.5" x14ac:dyDescent="0.2">
      <c r="B17" s="12" t="s">
        <v>68</v>
      </c>
      <c r="C17" s="35">
        <f t="shared" ref="C17:H17" si="2">SUM(C18:C28)</f>
        <v>189188169.30999997</v>
      </c>
      <c r="D17" s="37">
        <f t="shared" si="2"/>
        <v>4760902.2399999993</v>
      </c>
      <c r="E17" s="37">
        <f t="shared" si="2"/>
        <v>193949071.54999998</v>
      </c>
      <c r="F17" s="37">
        <f t="shared" si="2"/>
        <v>148991703.53</v>
      </c>
      <c r="G17" s="37">
        <f t="shared" si="2"/>
        <v>148991703.53</v>
      </c>
      <c r="H17" s="37">
        <f t="shared" si="2"/>
        <v>-40196465.779999986</v>
      </c>
    </row>
    <row r="18" spans="2:8" x14ac:dyDescent="0.2">
      <c r="B18" s="9" t="s">
        <v>18</v>
      </c>
      <c r="C18" s="35">
        <v>130074848.44</v>
      </c>
      <c r="D18" s="36">
        <v>16298.27</v>
      </c>
      <c r="E18" s="35">
        <f t="shared" si="0"/>
        <v>130091146.70999999</v>
      </c>
      <c r="F18" s="36">
        <v>95493502.290000007</v>
      </c>
      <c r="G18" s="36">
        <v>95493502.290000007</v>
      </c>
      <c r="H18" s="35">
        <f>G18-C18</f>
        <v>-34581346.149999991</v>
      </c>
    </row>
    <row r="19" spans="2:8" x14ac:dyDescent="0.2">
      <c r="B19" s="9" t="s">
        <v>19</v>
      </c>
      <c r="C19" s="35">
        <v>29470301.870000001</v>
      </c>
      <c r="D19" s="36">
        <v>0</v>
      </c>
      <c r="E19" s="35">
        <f t="shared" si="0"/>
        <v>29470301.870000001</v>
      </c>
      <c r="F19" s="36">
        <v>25355176.02</v>
      </c>
      <c r="G19" s="36">
        <v>25355176.02</v>
      </c>
      <c r="H19" s="35">
        <f t="shared" ref="H19:H40" si="3">G19-C19</f>
        <v>-4115125.8500000015</v>
      </c>
    </row>
    <row r="20" spans="2:8" x14ac:dyDescent="0.2">
      <c r="B20" s="9" t="s">
        <v>20</v>
      </c>
      <c r="C20" s="35">
        <v>5499147.7000000002</v>
      </c>
      <c r="D20" s="36">
        <v>0</v>
      </c>
      <c r="E20" s="35">
        <f t="shared" si="0"/>
        <v>5499147.7000000002</v>
      </c>
      <c r="F20" s="36">
        <v>3946372.19</v>
      </c>
      <c r="G20" s="36">
        <v>3946372.19</v>
      </c>
      <c r="H20" s="35">
        <f t="shared" si="3"/>
        <v>-1552775.5100000002</v>
      </c>
    </row>
    <row r="21" spans="2:8" x14ac:dyDescent="0.2">
      <c r="B21" s="9" t="s">
        <v>21</v>
      </c>
      <c r="C21" s="35">
        <v>5226619.9800000004</v>
      </c>
      <c r="D21" s="36">
        <v>0</v>
      </c>
      <c r="E21" s="35">
        <f t="shared" si="0"/>
        <v>5226619.9800000004</v>
      </c>
      <c r="F21" s="36">
        <v>2742538.73</v>
      </c>
      <c r="G21" s="36">
        <v>2742538.73</v>
      </c>
      <c r="H21" s="35">
        <f t="shared" si="3"/>
        <v>-2484081.2500000005</v>
      </c>
    </row>
    <row r="22" spans="2:8" x14ac:dyDescent="0.2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5.5" x14ac:dyDescent="0.2">
      <c r="B23" s="10" t="s">
        <v>23</v>
      </c>
      <c r="C23" s="35">
        <v>2593726.85</v>
      </c>
      <c r="D23" s="36">
        <v>0</v>
      </c>
      <c r="E23" s="35">
        <f t="shared" si="0"/>
        <v>2593726.85</v>
      </c>
      <c r="F23" s="36">
        <v>1392132.37</v>
      </c>
      <c r="G23" s="36">
        <v>1392132.37</v>
      </c>
      <c r="H23" s="35">
        <f t="shared" si="3"/>
        <v>-1201594.48</v>
      </c>
    </row>
    <row r="24" spans="2:8" ht="25.5" x14ac:dyDescent="0.2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x14ac:dyDescent="0.2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x14ac:dyDescent="0.2">
      <c r="B26" s="9" t="s">
        <v>26</v>
      </c>
      <c r="C26" s="35">
        <v>3655220.87</v>
      </c>
      <c r="D26" s="36">
        <v>0</v>
      </c>
      <c r="E26" s="35">
        <f t="shared" si="0"/>
        <v>3655220.87</v>
      </c>
      <c r="F26" s="36">
        <v>2649074.36</v>
      </c>
      <c r="G26" s="36">
        <v>2649074.36</v>
      </c>
      <c r="H26" s="35">
        <f t="shared" si="3"/>
        <v>-1006146.5100000002</v>
      </c>
    </row>
    <row r="27" spans="2:8" x14ac:dyDescent="0.2">
      <c r="B27" s="9" t="s">
        <v>27</v>
      </c>
      <c r="C27" s="35">
        <v>12668303.6</v>
      </c>
      <c r="D27" s="36">
        <v>4208221.76</v>
      </c>
      <c r="E27" s="35">
        <f t="shared" si="0"/>
        <v>16876525.359999999</v>
      </c>
      <c r="F27" s="36">
        <v>16876525.359999999</v>
      </c>
      <c r="G27" s="36">
        <v>16876525.359999999</v>
      </c>
      <c r="H27" s="35">
        <f t="shared" si="3"/>
        <v>4208221.76</v>
      </c>
    </row>
    <row r="28" spans="2:8" ht="25.5" x14ac:dyDescent="0.2">
      <c r="B28" s="10" t="s">
        <v>28</v>
      </c>
      <c r="C28" s="35">
        <v>0</v>
      </c>
      <c r="D28" s="36">
        <v>536382.21</v>
      </c>
      <c r="E28" s="35">
        <f t="shared" si="0"/>
        <v>536382.21</v>
      </c>
      <c r="F28" s="36">
        <v>536382.21</v>
      </c>
      <c r="G28" s="36">
        <v>536382.21</v>
      </c>
      <c r="H28" s="35">
        <f t="shared" si="3"/>
        <v>536382.21</v>
      </c>
    </row>
    <row r="29" spans="2:8" ht="25.5" x14ac:dyDescent="0.2">
      <c r="B29" s="12" t="s">
        <v>29</v>
      </c>
      <c r="C29" s="35">
        <f t="shared" ref="C29:H29" si="4">SUM(C30:C34)</f>
        <v>1774531.2999999998</v>
      </c>
      <c r="D29" s="35">
        <f t="shared" si="4"/>
        <v>0</v>
      </c>
      <c r="E29" s="35">
        <f t="shared" si="4"/>
        <v>1774531.2999999998</v>
      </c>
      <c r="F29" s="35">
        <f t="shared" si="4"/>
        <v>1358519.25</v>
      </c>
      <c r="G29" s="35">
        <f t="shared" si="4"/>
        <v>1358519.25</v>
      </c>
      <c r="H29" s="35">
        <f t="shared" si="4"/>
        <v>-416012.04999999987</v>
      </c>
    </row>
    <row r="30" spans="2:8" x14ac:dyDescent="0.2">
      <c r="B30" s="9" t="s">
        <v>30</v>
      </c>
      <c r="C30" s="35">
        <v>878502.36</v>
      </c>
      <c r="D30" s="36">
        <v>0</v>
      </c>
      <c r="E30" s="35">
        <f t="shared" si="0"/>
        <v>878502.36</v>
      </c>
      <c r="F30" s="36">
        <v>924553.3</v>
      </c>
      <c r="G30" s="36">
        <v>924553.3</v>
      </c>
      <c r="H30" s="35">
        <f t="shared" si="3"/>
        <v>46050.940000000061</v>
      </c>
    </row>
    <row r="31" spans="2:8" x14ac:dyDescent="0.2">
      <c r="B31" s="9" t="s">
        <v>31</v>
      </c>
      <c r="C31" s="35">
        <v>182656.12</v>
      </c>
      <c r="D31" s="36">
        <v>0</v>
      </c>
      <c r="E31" s="35">
        <f t="shared" si="0"/>
        <v>182656.12</v>
      </c>
      <c r="F31" s="36">
        <v>139693.82</v>
      </c>
      <c r="G31" s="36">
        <v>139693.82</v>
      </c>
      <c r="H31" s="35">
        <f t="shared" si="3"/>
        <v>-42962.299999999988</v>
      </c>
    </row>
    <row r="32" spans="2:8" x14ac:dyDescent="0.2">
      <c r="B32" s="9" t="s">
        <v>32</v>
      </c>
      <c r="C32" s="35">
        <v>713372.82</v>
      </c>
      <c r="D32" s="36">
        <v>0</v>
      </c>
      <c r="E32" s="35">
        <f t="shared" si="0"/>
        <v>713372.82</v>
      </c>
      <c r="F32" s="36">
        <v>294272.13</v>
      </c>
      <c r="G32" s="36">
        <v>294272.13</v>
      </c>
      <c r="H32" s="35">
        <f t="shared" si="3"/>
        <v>-419100.68999999994</v>
      </c>
    </row>
    <row r="33" spans="2:8" ht="25.5" x14ac:dyDescent="0.2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x14ac:dyDescent="0.2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x14ac:dyDescent="0.2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x14ac:dyDescent="0.2">
      <c r="B36" s="8" t="s">
        <v>35</v>
      </c>
      <c r="C36" s="35">
        <f t="shared" ref="C36:H36" si="5">C37</f>
        <v>18576458.120000001</v>
      </c>
      <c r="D36" s="35">
        <f t="shared" si="5"/>
        <v>101.32</v>
      </c>
      <c r="E36" s="35">
        <f t="shared" si="5"/>
        <v>18576559.440000001</v>
      </c>
      <c r="F36" s="35">
        <f t="shared" si="5"/>
        <v>7674562.1200000001</v>
      </c>
      <c r="G36" s="35">
        <f t="shared" si="5"/>
        <v>7674562.1200000001</v>
      </c>
      <c r="H36" s="35">
        <f t="shared" si="5"/>
        <v>-10901896</v>
      </c>
    </row>
    <row r="37" spans="2:8" x14ac:dyDescent="0.2">
      <c r="B37" s="9" t="s">
        <v>36</v>
      </c>
      <c r="C37" s="35">
        <v>18576458.120000001</v>
      </c>
      <c r="D37" s="36">
        <v>101.32</v>
      </c>
      <c r="E37" s="35">
        <f t="shared" si="0"/>
        <v>18576559.440000001</v>
      </c>
      <c r="F37" s="36">
        <v>7674562.1200000001</v>
      </c>
      <c r="G37" s="36">
        <v>7674562.1200000001</v>
      </c>
      <c r="H37" s="35">
        <f t="shared" si="3"/>
        <v>-10901896</v>
      </c>
    </row>
    <row r="38" spans="2:8" x14ac:dyDescent="0.2">
      <c r="B38" s="8" t="s">
        <v>37</v>
      </c>
      <c r="C38" s="35">
        <f t="shared" ref="C38:H38" si="6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x14ac:dyDescent="0.2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x14ac:dyDescent="0.2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x14ac:dyDescent="0.2">
      <c r="B41" s="7"/>
      <c r="C41" s="35"/>
      <c r="D41" s="36"/>
      <c r="E41" s="35"/>
      <c r="F41" s="36"/>
      <c r="G41" s="36"/>
      <c r="H41" s="35"/>
    </row>
    <row r="42" spans="2:8" ht="25.5" x14ac:dyDescent="0.2">
      <c r="B42" s="13" t="s">
        <v>69</v>
      </c>
      <c r="C42" s="38">
        <f t="shared" ref="C42:H42" si="7">C10+C11+C12+C13+C14+C15+C16+C17+C29+C35+C36+C38</f>
        <v>304606692.66000003</v>
      </c>
      <c r="D42" s="39">
        <f t="shared" si="7"/>
        <v>7904039.5099999988</v>
      </c>
      <c r="E42" s="39">
        <f t="shared" si="7"/>
        <v>312510732.16999996</v>
      </c>
      <c r="F42" s="39">
        <f t="shared" si="7"/>
        <v>249541815.59999999</v>
      </c>
      <c r="G42" s="39">
        <f t="shared" si="7"/>
        <v>249541815.59999999</v>
      </c>
      <c r="H42" s="39">
        <f t="shared" si="7"/>
        <v>-55064877.059999987</v>
      </c>
    </row>
    <row r="43" spans="2:8" x14ac:dyDescent="0.2">
      <c r="B43" s="2"/>
      <c r="C43" s="35"/>
      <c r="D43" s="40"/>
      <c r="E43" s="41"/>
      <c r="F43" s="40"/>
      <c r="G43" s="40"/>
      <c r="H43" s="41"/>
    </row>
    <row r="44" spans="2:8" ht="25.5" x14ac:dyDescent="0.2">
      <c r="B44" s="13" t="s">
        <v>40</v>
      </c>
      <c r="C44" s="42"/>
      <c r="D44" s="43"/>
      <c r="E44" s="42"/>
      <c r="F44" s="43"/>
      <c r="G44" s="43"/>
      <c r="H44" s="35"/>
    </row>
    <row r="45" spans="2:8" x14ac:dyDescent="0.2">
      <c r="B45" s="7"/>
      <c r="C45" s="35"/>
      <c r="D45" s="44"/>
      <c r="E45" s="35"/>
      <c r="F45" s="44"/>
      <c r="G45" s="44"/>
      <c r="H45" s="35"/>
    </row>
    <row r="46" spans="2:8" x14ac:dyDescent="0.2">
      <c r="B46" s="6" t="s">
        <v>41</v>
      </c>
      <c r="C46" s="35"/>
      <c r="D46" s="36"/>
      <c r="E46" s="35"/>
      <c r="F46" s="36"/>
      <c r="G46" s="36"/>
      <c r="H46" s="35"/>
    </row>
    <row r="47" spans="2:8" x14ac:dyDescent="0.2">
      <c r="B47" s="8" t="s">
        <v>42</v>
      </c>
      <c r="C47" s="35">
        <f t="shared" ref="C47:H47" si="8">SUM(C48:C55)</f>
        <v>230064951.34</v>
      </c>
      <c r="D47" s="35">
        <f t="shared" si="8"/>
        <v>23491.65</v>
      </c>
      <c r="E47" s="35">
        <f t="shared" si="8"/>
        <v>230088442.99000001</v>
      </c>
      <c r="F47" s="35">
        <f t="shared" si="8"/>
        <v>189412782.13999999</v>
      </c>
      <c r="G47" s="35">
        <f t="shared" si="8"/>
        <v>189412782.13999999</v>
      </c>
      <c r="H47" s="35">
        <f t="shared" si="8"/>
        <v>-40652169.200000003</v>
      </c>
    </row>
    <row r="48" spans="2:8" ht="25.5" x14ac:dyDescent="0.2">
      <c r="B48" s="10" t="s">
        <v>43</v>
      </c>
      <c r="C48" s="35"/>
      <c r="D48" s="36"/>
      <c r="E48" s="35">
        <f t="shared" ref="E48:E65" si="9">C48+D48</f>
        <v>0</v>
      </c>
      <c r="F48" s="36"/>
      <c r="G48" s="36"/>
      <c r="H48" s="35">
        <f t="shared" ref="H48:H65" si="10">G48-C48</f>
        <v>0</v>
      </c>
    </row>
    <row r="49" spans="2:8" ht="25.5" x14ac:dyDescent="0.2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5.5" x14ac:dyDescent="0.2">
      <c r="B50" s="10" t="s">
        <v>45</v>
      </c>
      <c r="C50" s="35">
        <v>123830865.34</v>
      </c>
      <c r="D50" s="36">
        <v>22216.880000000001</v>
      </c>
      <c r="E50" s="35">
        <f t="shared" si="9"/>
        <v>123853082.22</v>
      </c>
      <c r="F50" s="36">
        <v>110060487.38</v>
      </c>
      <c r="G50" s="36">
        <v>110060487.38</v>
      </c>
      <c r="H50" s="35">
        <f t="shared" si="10"/>
        <v>-13770377.960000008</v>
      </c>
    </row>
    <row r="51" spans="2:8" ht="38.25" x14ac:dyDescent="0.2">
      <c r="B51" s="10" t="s">
        <v>46</v>
      </c>
      <c r="C51" s="35">
        <v>106234086</v>
      </c>
      <c r="D51" s="36">
        <v>1274.77</v>
      </c>
      <c r="E51" s="35">
        <f t="shared" si="9"/>
        <v>106235360.77</v>
      </c>
      <c r="F51" s="36">
        <v>79352294.760000005</v>
      </c>
      <c r="G51" s="36">
        <v>79352294.760000005</v>
      </c>
      <c r="H51" s="35">
        <f t="shared" si="10"/>
        <v>-26881791.239999995</v>
      </c>
    </row>
    <row r="52" spans="2:8" x14ac:dyDescent="0.2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5.5" x14ac:dyDescent="0.2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5.5" x14ac:dyDescent="0.2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5.5" x14ac:dyDescent="0.2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x14ac:dyDescent="0.2">
      <c r="B56" s="12" t="s">
        <v>51</v>
      </c>
      <c r="C56" s="35">
        <f t="shared" ref="C56:H56" si="11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x14ac:dyDescent="0.2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x14ac:dyDescent="0.2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x14ac:dyDescent="0.2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x14ac:dyDescent="0.2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x14ac:dyDescent="0.2">
      <c r="B61" s="12" t="s">
        <v>56</v>
      </c>
      <c r="C61" s="35">
        <f t="shared" ref="C61:H61" si="12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 x14ac:dyDescent="0.2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x14ac:dyDescent="0.2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38.25" x14ac:dyDescent="0.2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x14ac:dyDescent="0.2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x14ac:dyDescent="0.2">
      <c r="B66" s="7"/>
      <c r="C66" s="35"/>
      <c r="D66" s="44"/>
      <c r="E66" s="35"/>
      <c r="F66" s="44"/>
      <c r="G66" s="44"/>
      <c r="H66" s="35"/>
    </row>
    <row r="67" spans="2:8" ht="25.5" x14ac:dyDescent="0.2">
      <c r="B67" s="13" t="s">
        <v>60</v>
      </c>
      <c r="C67" s="38">
        <f t="shared" ref="C67:H67" si="13">C47+C56+C61+C64+C65</f>
        <v>230064951.34</v>
      </c>
      <c r="D67" s="38">
        <f t="shared" si="13"/>
        <v>23491.65</v>
      </c>
      <c r="E67" s="38">
        <f t="shared" si="13"/>
        <v>230088442.99000001</v>
      </c>
      <c r="F67" s="38">
        <f t="shared" si="13"/>
        <v>189412782.13999999</v>
      </c>
      <c r="G67" s="38">
        <f t="shared" si="13"/>
        <v>189412782.13999999</v>
      </c>
      <c r="H67" s="38">
        <f t="shared" si="13"/>
        <v>-40652169.200000003</v>
      </c>
    </row>
    <row r="68" spans="2:8" x14ac:dyDescent="0.2">
      <c r="B68" s="11"/>
      <c r="C68" s="35"/>
      <c r="D68" s="44"/>
      <c r="E68" s="35"/>
      <c r="F68" s="44"/>
      <c r="G68" s="44"/>
      <c r="H68" s="35"/>
    </row>
    <row r="69" spans="2:8" ht="25.5" x14ac:dyDescent="0.2">
      <c r="B69" s="13" t="s">
        <v>61</v>
      </c>
      <c r="C69" s="38">
        <f t="shared" ref="C69:H69" si="14">C70</f>
        <v>0</v>
      </c>
      <c r="D69" s="38">
        <f t="shared" si="14"/>
        <v>27169500.280000001</v>
      </c>
      <c r="E69" s="38">
        <f t="shared" si="14"/>
        <v>27169500.280000001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x14ac:dyDescent="0.2">
      <c r="B70" s="11" t="s">
        <v>62</v>
      </c>
      <c r="C70" s="35">
        <v>0</v>
      </c>
      <c r="D70" s="36">
        <v>27169500.280000001</v>
      </c>
      <c r="E70" s="35">
        <f>C70+D70</f>
        <v>27169500.280000001</v>
      </c>
      <c r="F70" s="36">
        <v>0</v>
      </c>
      <c r="G70" s="36">
        <v>0</v>
      </c>
      <c r="H70" s="35">
        <f>G70-C70</f>
        <v>0</v>
      </c>
    </row>
    <row r="71" spans="2:8" x14ac:dyDescent="0.2">
      <c r="B71" s="11"/>
      <c r="C71" s="35"/>
      <c r="D71" s="36"/>
      <c r="E71" s="35"/>
      <c r="F71" s="36"/>
      <c r="G71" s="36"/>
      <c r="H71" s="35"/>
    </row>
    <row r="72" spans="2:8" x14ac:dyDescent="0.2">
      <c r="B72" s="13" t="s">
        <v>63</v>
      </c>
      <c r="C72" s="38">
        <f t="shared" ref="C72:H72" si="15">C42+C67+C69</f>
        <v>534671644</v>
      </c>
      <c r="D72" s="38">
        <f t="shared" si="15"/>
        <v>35097031.439999998</v>
      </c>
      <c r="E72" s="38">
        <f t="shared" si="15"/>
        <v>569768675.43999994</v>
      </c>
      <c r="F72" s="38">
        <f t="shared" si="15"/>
        <v>438954597.74000001</v>
      </c>
      <c r="G72" s="38">
        <f t="shared" si="15"/>
        <v>438954597.74000001</v>
      </c>
      <c r="H72" s="38">
        <f t="shared" si="15"/>
        <v>-95717046.25999999</v>
      </c>
    </row>
    <row r="73" spans="2:8" x14ac:dyDescent="0.2">
      <c r="B73" s="11"/>
      <c r="C73" s="35"/>
      <c r="D73" s="36"/>
      <c r="E73" s="35"/>
      <c r="F73" s="36"/>
      <c r="G73" s="36"/>
      <c r="H73" s="35"/>
    </row>
    <row r="74" spans="2:8" x14ac:dyDescent="0.2">
      <c r="B74" s="13" t="s">
        <v>64</v>
      </c>
      <c r="C74" s="35"/>
      <c r="D74" s="36"/>
      <c r="E74" s="35"/>
      <c r="F74" s="36"/>
      <c r="G74" s="36"/>
      <c r="H74" s="35"/>
    </row>
    <row r="75" spans="2:8" ht="25.5" x14ac:dyDescent="0.2">
      <c r="B75" s="11" t="s">
        <v>65</v>
      </c>
      <c r="C75" s="35">
        <v>0</v>
      </c>
      <c r="D75" s="36">
        <v>27169500.280000001</v>
      </c>
      <c r="E75" s="35">
        <f>C75+D75</f>
        <v>27169500.280000001</v>
      </c>
      <c r="F75" s="36">
        <v>0</v>
      </c>
      <c r="G75" s="36">
        <v>0</v>
      </c>
      <c r="H75" s="35">
        <f>G75-C75</f>
        <v>0</v>
      </c>
    </row>
    <row r="76" spans="2:8" ht="25.5" x14ac:dyDescent="0.2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5.5" x14ac:dyDescent="0.2">
      <c r="B77" s="13" t="s">
        <v>67</v>
      </c>
      <c r="C77" s="38">
        <f t="shared" ref="C77:H77" si="16">SUM(C75:C76)</f>
        <v>0</v>
      </c>
      <c r="D77" s="38">
        <f t="shared" si="16"/>
        <v>27169500.280000001</v>
      </c>
      <c r="E77" s="38">
        <f t="shared" si="16"/>
        <v>27169500.280000001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 x14ac:dyDescent="0.25">
      <c r="B78" s="14"/>
      <c r="C78" s="47"/>
      <c r="D78" s="48"/>
      <c r="E78" s="47"/>
      <c r="F78" s="48"/>
      <c r="G78" s="48"/>
      <c r="H78" s="47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2016-12-20T19:44:47Z</cp:lastPrinted>
  <dcterms:created xsi:type="dcterms:W3CDTF">2016-10-11T20:13:05Z</dcterms:created>
  <dcterms:modified xsi:type="dcterms:W3CDTF">2022-02-14T18:51:41Z</dcterms:modified>
</cp:coreProperties>
</file>